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elduc\Documents\"/>
    </mc:Choice>
  </mc:AlternateContent>
  <xr:revisionPtr revIDLastSave="0" documentId="8_{147D517C-411F-4F5B-80F3-6C0A5AFD35FA}" xr6:coauthVersionLast="47" xr6:coauthVersionMax="47" xr10:uidLastSave="{00000000-0000-0000-0000-000000000000}"/>
  <bookViews>
    <workbookView xWindow="-110" yWindow="-110" windowWidth="19420" windowHeight="10300" activeTab="1" xr2:uid="{097C42DC-524D-450D-A6AD-E270692E2C53}"/>
  </bookViews>
  <sheets>
    <sheet name="Lisez-moi" sheetId="3" r:id="rId1"/>
    <sheet name="Calendrier" sheetId="1" r:id="rId2"/>
    <sheet name="Jours férié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8" i="1" l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B3" i="2" l="1"/>
  <c r="D3" i="2"/>
  <c r="AE8" i="1" l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B5" i="2" l="1"/>
  <c r="B8" i="2" s="1"/>
  <c r="B11" i="2"/>
  <c r="B10" i="2"/>
  <c r="B6" i="2"/>
  <c r="B7" i="2"/>
  <c r="B4" i="2"/>
  <c r="D6" i="2"/>
  <c r="D5" i="2" l="1"/>
  <c r="D4" i="2"/>
  <c r="B9" i="2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S8" i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Y8" i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H8" i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</calcChain>
</file>

<file path=xl/sharedStrings.xml><?xml version="1.0" encoding="utf-8"?>
<sst xmlns="http://schemas.openxmlformats.org/spreadsheetml/2006/main" count="65" uniqueCount="62">
  <si>
    <t xml:space="preserve">Calendrier </t>
  </si>
  <si>
    <t xml:space="preserve">Septembre </t>
  </si>
  <si>
    <t xml:space="preserve">Octobre 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</si>
  <si>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</si>
  <si>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</si>
  <si>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</si>
  <si>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</si>
  <si>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</si>
  <si>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</si>
  <si>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</si>
  <si>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</si>
  <si>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</si>
  <si>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</si>
  <si>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 xml:space="preserve">Jour férié </t>
  </si>
  <si>
    <t xml:space="preserve">Jour de l'an </t>
  </si>
  <si>
    <t>Lundi de Pâques</t>
  </si>
  <si>
    <t>Fête du travail</t>
  </si>
  <si>
    <t>Victoire 1945</t>
  </si>
  <si>
    <t>Ascencion</t>
  </si>
  <si>
    <t>Pentecôte</t>
  </si>
  <si>
    <t>Fête nationale</t>
  </si>
  <si>
    <t>Assomption</t>
  </si>
  <si>
    <t>Toussaint</t>
  </si>
  <si>
    <t>Armistice 1918</t>
  </si>
  <si>
    <t>Jour de noël</t>
  </si>
  <si>
    <t>Parcours</t>
  </si>
  <si>
    <t>Logo composante</t>
  </si>
  <si>
    <t>Formation théorique</t>
  </si>
  <si>
    <t>Travail possible en entreprise</t>
  </si>
  <si>
    <t xml:space="preserve">Suspension de cours </t>
  </si>
  <si>
    <t>Examens</t>
  </si>
  <si>
    <t>Modalité(s)</t>
  </si>
  <si>
    <t>Nombre d'heure de formation</t>
  </si>
  <si>
    <t>Colonne1</t>
  </si>
  <si>
    <t>Colonne2</t>
  </si>
  <si>
    <t>Construire un calendrier d'alternance (CA/CP)</t>
  </si>
  <si>
    <t xml:space="preserve">Nom du diplôme </t>
  </si>
  <si>
    <t>Nom du parcours de formation</t>
  </si>
  <si>
    <t>Date de formation</t>
  </si>
  <si>
    <t>Calendrier</t>
  </si>
  <si>
    <t>Modalité</t>
  </si>
  <si>
    <t>Cocher la ou les modalités de la formation concernée par le calendrier</t>
  </si>
  <si>
    <t>Nombre d'heures</t>
  </si>
  <si>
    <t>Ajouter le logo de votre composante en haut à gauche du document</t>
  </si>
  <si>
    <t xml:space="preserve">Ce calendrier est un calendrier dynamique qui se créer automatiquement lorsque vous indiquez les dates de l'année universitaire. </t>
  </si>
  <si>
    <t>Indiquer les périodes</t>
  </si>
  <si>
    <t>3. Sélectionnez l'option "Ajuster à la largeur du papier". Cela vous permettra d'avoir un calendrier qui tient sur une page A4.</t>
  </si>
  <si>
    <t xml:space="preserve">4. Cliquez sur convertir en PDF, renommez le document comme vous le souhaitez, et enregistrez-le. </t>
  </si>
  <si>
    <t>Intitulé complet du diplôme correspondant à la fiche RNCP</t>
  </si>
  <si>
    <t>Indiquer le nombre de formation de la formation concernée par le calendrier (projet tutoré inclus)</t>
  </si>
  <si>
    <t>Sont automatiquement grisés les dimanches et les jours fériés.</t>
  </si>
  <si>
    <t>Indiquer par des couleurs les différents temps du calendrier (Formation théorique, Examens, Temps possible en entreprise).
Reporter ces couleurs dans la légende en bas du calendrier</t>
  </si>
  <si>
    <t>La fenêtre suivante s'affiche :</t>
  </si>
  <si>
    <t>Renseigner les dates de début et de fin de formation. La formation commence par la pré-rentrée ou la rentrée et se termine par les examens terminaux.
Les examens de seconde chance ne sont pas compris dans le calendrier.</t>
  </si>
  <si>
    <t>1. Lorsque vous êtes sur la feuille calendrier, enregistrez-le document sous format PDF</t>
  </si>
  <si>
    <t>2. Selectionnez la feuille "Calendrier" à gauche et cliquez sur le bouton "ajouter". 
Si lorsque vous avez cliqué sur enregistrer vous étiez déjà sur la feuille "Calendrier" cette action sera automatique</t>
  </si>
  <si>
    <t>Indiquez l'année n et l'année n+1</t>
  </si>
  <si>
    <t>Exporter le document en PDF avec uniquement la feuille "Calendrier"</t>
  </si>
  <si>
    <t>Quelques indications pour vous accompagnez à remplir le calendrier</t>
  </si>
  <si>
    <t>440 h</t>
  </si>
  <si>
    <t>Date de la formation du 01/09/25 au 31/08/26</t>
  </si>
  <si>
    <t>Nom du diplôme : Licence Professionnelle - Technico-commercial Communication et Multimédia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</si>
</sst>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\-\ d"/>
    <numFmt numFmtId="165" formatCode="#&quot;h&quot;"/>
    <numFmt numFmtId="166" formatCode="[$-40C]mmmm\-yy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0" xfId="0" applyAlignment="1">
      <alignment wrapText="1"/>
    </xf>
    <xf numFmtId="0" fontId="0" fillId="0" borderId="0" xfId="0" applyFill="1"/>
    <xf numFmtId="0" fontId="1" fillId="0" borderId="0" xfId="0" applyFont="1"/>
    <xf numFmtId="0" fontId="5" fillId="0" borderId="0" xfId="0" applyFont="1"/>
    <xf numFmtId="0" fontId="0" fillId="3" borderId="1" xfId="0" applyFill="1" applyBorder="1"/>
    <xf numFmtId="0" fontId="0" fillId="0" borderId="0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164" fontId="0" fillId="0" borderId="4" xfId="0" applyNumberFormat="1" applyFill="1" applyBorder="1"/>
    <xf numFmtId="164" fontId="0" fillId="0" borderId="5" xfId="0" applyNumberFormat="1" applyBorder="1"/>
    <xf numFmtId="164" fontId="0" fillId="0" borderId="5" xfId="0" applyNumberFormat="1" applyFill="1" applyBorder="1"/>
    <xf numFmtId="164" fontId="0" fillId="0" borderId="4" xfId="0" applyNumberFormat="1" applyBorder="1"/>
    <xf numFmtId="164" fontId="0" fillId="5" borderId="5" xfId="0" applyNumberFormat="1" applyFill="1" applyBorder="1"/>
    <xf numFmtId="164" fontId="0" fillId="5" borderId="4" xfId="0" applyNumberFormat="1" applyFill="1" applyBorder="1"/>
    <xf numFmtId="164" fontId="0" fillId="6" borderId="5" xfId="0" applyNumberFormat="1" applyFill="1" applyBorder="1"/>
    <xf numFmtId="164" fontId="0" fillId="6" borderId="4" xfId="0" applyNumberFormat="1" applyFill="1" applyBorder="1"/>
    <xf numFmtId="164" fontId="0" fillId="6" borderId="6" xfId="0" applyNumberFormat="1" applyFill="1" applyBorder="1" applyAlignment="1">
      <alignment horizontal="left"/>
    </xf>
    <xf numFmtId="0" fontId="0" fillId="6" borderId="4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7" borderId="5" xfId="0" applyNumberFormat="1" applyFill="1" applyBorder="1"/>
    <xf numFmtId="164" fontId="0" fillId="7" borderId="4" xfId="0" applyNumberFormat="1" applyFill="1" applyBorder="1"/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left"/>
    </xf>
  </cellXfs>
  <cellStyles count="1">
    <cellStyle name="Normal" xfId="0" builtinId="0"/>
  </cellStyles>
  <dxfs count="8">
    <dxf>
      <numFmt numFmtId="19" formatCode="dd/mm/yyyy"/>
    </dxf>
    <dxf>
      <numFmt numFmtId="19" formatCode="dd/mm/yyyy"/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66FF"/>
      <color rgb="FF0099A2"/>
      <color rgb="FF006D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0</xdr:row>
      <xdr:rowOff>0</xdr:rowOff>
    </xdr:from>
    <xdr:to>
      <xdr:col>1</xdr:col>
      <xdr:colOff>17944</xdr:colOff>
      <xdr:row>3</xdr:row>
      <xdr:rowOff>95249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9" t="9000" r="9909" b="10006"/>
        <a:stretch/>
      </xdr:blipFill>
      <xdr:spPr>
        <a:xfrm>
          <a:off x="87630" y="0"/>
          <a:ext cx="734224" cy="695324"/>
        </a:xfrm>
        <a:prstGeom prst="rect">
          <a:avLst/>
        </a:prstGeom>
      </xdr:spPr>
    </xdr:pic>
    <xdr:clientData/>
  </xdr:twoCellAnchor>
  <xdr:twoCellAnchor>
    <xdr:from>
      <xdr:col>2</xdr:col>
      <xdr:colOff>6342530</xdr:colOff>
      <xdr:row>18</xdr:row>
      <xdr:rowOff>22411</xdr:rowOff>
    </xdr:from>
    <xdr:to>
      <xdr:col>4</xdr:col>
      <xdr:colOff>672129</xdr:colOff>
      <xdr:row>42</xdr:row>
      <xdr:rowOff>13110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8471648" y="4497293"/>
          <a:ext cx="4228128" cy="4689699"/>
          <a:chOff x="5980357" y="5200537"/>
          <a:chExt cx="3732790" cy="4403684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347" r="1297"/>
          <a:stretch/>
        </xdr:blipFill>
        <xdr:spPr>
          <a:xfrm>
            <a:off x="5980804" y="5200537"/>
            <a:ext cx="3732343" cy="4403684"/>
          </a:xfrm>
          <a:prstGeom prst="rect">
            <a:avLst/>
          </a:prstGeom>
        </xdr:spPr>
      </xdr:pic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5984167" y="6292327"/>
            <a:ext cx="3693906" cy="3161628"/>
            <a:chOff x="5984167" y="6292327"/>
            <a:chExt cx="3693906" cy="3161628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5984167" y="6292327"/>
              <a:ext cx="3693906" cy="1264248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7840755" y="9167421"/>
              <a:ext cx="996876" cy="286534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6145867" y="8732184"/>
              <a:ext cx="1470211" cy="238349"/>
            </a:xfrm>
            <a:prstGeom prst="rect">
              <a:avLst/>
            </a:prstGeom>
            <a:noFill/>
            <a:ln w="28575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38</xdr:row>
          <xdr:rowOff>165100</xdr:rowOff>
        </xdr:from>
        <xdr:to>
          <xdr:col>14</xdr:col>
          <xdr:colOff>184150</xdr:colOff>
          <xdr:row>40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39</xdr:row>
          <xdr:rowOff>184150</xdr:rowOff>
        </xdr:from>
        <xdr:to>
          <xdr:col>14</xdr:col>
          <xdr:colOff>184150</xdr:colOff>
          <xdr:row>41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Distanciel</a:t>
              </a:r>
            </a:p>
          </xdr:txBody>
        </xdr:sp>
        <xdr:clientData/>
      </xdr:twoCellAnchor>
    </mc:Choice>
    <mc:Fallback/>
  </mc:AlternateContent>
  <xdr:twoCellAnchor editAs="oneCell">
    <xdr:from>
      <xdr:col>33</xdr:col>
      <xdr:colOff>0</xdr:colOff>
      <xdr:row>0</xdr:row>
      <xdr:rowOff>0</xdr:rowOff>
    </xdr:from>
    <xdr:to>
      <xdr:col>34</xdr:col>
      <xdr:colOff>150104</xdr:colOff>
      <xdr:row>3</xdr:row>
      <xdr:rowOff>918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5873" y="0"/>
          <a:ext cx="723900" cy="723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126234</xdr:colOff>
      <xdr:row>0</xdr:row>
      <xdr:rowOff>0</xdr:rowOff>
    </xdr:from>
    <xdr:to>
      <xdr:col>3</xdr:col>
      <xdr:colOff>321324</xdr:colOff>
      <xdr:row>4</xdr:row>
      <xdr:rowOff>103283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34" y="0"/>
          <a:ext cx="1503343" cy="1067259"/>
        </a:xfrm>
        <a:prstGeom prst="rect">
          <a:avLst/>
        </a:prstGeom>
      </xdr:spPr>
    </xdr:pic>
    <xdr:clientData/>
  </xdr:twoCellAnchor>
  <xdr:twoCellAnchor editAs="oneCell">
    <xdr:from>
      <xdr:col>21</xdr:col>
      <xdr:colOff>66294</xdr:colOff>
      <xdr:row>40</xdr:row>
      <xdr:rowOff>0</xdr:rowOff>
    </xdr:from>
    <xdr:to>
      <xdr:col>30</xdr:col>
      <xdr:colOff>127456</xdr:colOff>
      <xdr:row>49</xdr:row>
      <xdr:rowOff>25246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EA89328-4313-46E7-AEE9-D26BC20E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921" y="7627651"/>
          <a:ext cx="4215439" cy="167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marest/Documents/LCC_M2_Infocom_strat&#233;gie%20de%20com%20des%20orga/Calendrier_contrat%20d'alternance_UCA_M2%20info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s férié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B1A148-A917-4CB6-8EDB-E3CB621C74A0}" name="Tableau2" displayName="Tableau2" ref="A2:B11" totalsRowShown="0">
  <autoFilter ref="A2:B11" xr:uid="{D1FAA027-A787-4D2E-8CA6-45BEC5655AA0}"/>
  <tableColumns count="2">
    <tableColumn id="1" xr3:uid="{D09AC1E1-DE3B-4217-9B9E-DE7F2E74982A}" name="Colonne1"/>
    <tableColumn id="2" xr3:uid="{5C78A66F-1C25-429B-A312-A146D105B39E}" name="Colonne2" dataDxfId="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0ED5AD-182F-4CB6-A7EB-B04F1B8E2C1E}" name="Tableau3" displayName="Tableau3" ref="C2:D6" totalsRowShown="0">
  <autoFilter ref="C2:D6" xr:uid="{0B5742CF-E870-4599-BEB3-E9F04D72EDC5}"/>
  <tableColumns count="2">
    <tableColumn id="1" xr3:uid="{0451D6B8-82B4-4B4B-9320-79F12B39B44F}" name="Colonne1"/>
    <tableColumn id="2" xr3:uid="{94580CE3-3648-4BB4-A423-E8370C23CE34}" name="Colonne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B209-AA47-4655-A489-733345499816}">
  <dimension ref="B2:K41"/>
  <sheetViews>
    <sheetView topLeftCell="A31" zoomScale="85" zoomScaleNormal="85" workbookViewId="0">
      <selection activeCell="C40" sqref="C40"/>
    </sheetView>
  </sheetViews>
  <sheetFormatPr baseColWidth="10" defaultRowHeight="14.5" x14ac:dyDescent="0.35"/>
  <cols>
    <col min="2" max="2" width="19.54296875" customWidth="1"/>
    <col min="3" max="3" width="130.81640625" customWidth="1"/>
    <col min="5" max="5" width="11.54296875" customWidth="1"/>
    <col min="6" max="6" width="72.54296875" customWidth="1"/>
  </cols>
  <sheetData>
    <row r="2" spans="2:11" ht="18.5" x14ac:dyDescent="0.45">
      <c r="C2" s="14" t="s">
        <v>35</v>
      </c>
    </row>
    <row r="4" spans="2:11" x14ac:dyDescent="0.35">
      <c r="B4" t="s">
        <v>44</v>
      </c>
    </row>
    <row r="5" spans="2:11" x14ac:dyDescent="0.35">
      <c r="B5" t="s">
        <v>50</v>
      </c>
    </row>
    <row r="8" spans="2:11" ht="15.5" x14ac:dyDescent="0.35">
      <c r="B8" s="7" t="s">
        <v>58</v>
      </c>
    </row>
    <row r="9" spans="2:11" ht="19.399999999999999" customHeight="1" x14ac:dyDescent="0.35">
      <c r="B9" s="12" t="s">
        <v>26</v>
      </c>
      <c r="C9" s="10" t="s">
        <v>43</v>
      </c>
      <c r="D9" s="9"/>
      <c r="E9" s="9"/>
      <c r="F9" s="9"/>
    </row>
    <row r="10" spans="2:11" ht="18.649999999999999" customHeight="1" x14ac:dyDescent="0.35">
      <c r="B10" s="12" t="s">
        <v>36</v>
      </c>
      <c r="C10" s="10" t="s">
        <v>48</v>
      </c>
      <c r="D10" s="9"/>
      <c r="E10" s="9"/>
      <c r="F10" s="9"/>
    </row>
    <row r="11" spans="2:11" ht="18" customHeight="1" x14ac:dyDescent="0.35">
      <c r="B11" s="12" t="s">
        <v>25</v>
      </c>
      <c r="C11" s="10" t="s">
        <v>37</v>
      </c>
      <c r="D11" s="9"/>
      <c r="E11" s="9"/>
      <c r="F11" s="9"/>
    </row>
    <row r="12" spans="2:11" ht="42" customHeight="1" x14ac:dyDescent="0.35">
      <c r="B12" s="13" t="s">
        <v>38</v>
      </c>
      <c r="C12" s="11" t="s">
        <v>53</v>
      </c>
      <c r="D12" s="9"/>
      <c r="E12" s="9"/>
      <c r="F12" s="9"/>
    </row>
    <row r="13" spans="2:11" ht="31.4" customHeight="1" x14ac:dyDescent="0.35">
      <c r="B13" s="12" t="s">
        <v>39</v>
      </c>
      <c r="C13" s="11" t="s">
        <v>56</v>
      </c>
      <c r="E13" s="9"/>
      <c r="F13" s="9"/>
    </row>
    <row r="14" spans="2:11" ht="33.65" customHeight="1" x14ac:dyDescent="0.35">
      <c r="B14" s="13" t="s">
        <v>45</v>
      </c>
      <c r="C14" s="11" t="s">
        <v>51</v>
      </c>
      <c r="D14" s="9"/>
      <c r="E14" s="9"/>
      <c r="F14" s="9"/>
      <c r="K14" s="9"/>
    </row>
    <row r="15" spans="2:11" ht="18" customHeight="1" x14ac:dyDescent="0.35">
      <c r="B15" s="12" t="s">
        <v>40</v>
      </c>
      <c r="C15" s="10" t="s">
        <v>41</v>
      </c>
      <c r="D15" s="9"/>
      <c r="E15" s="9"/>
      <c r="F15" s="9"/>
    </row>
    <row r="16" spans="2:11" ht="21" customHeight="1" x14ac:dyDescent="0.35">
      <c r="B16" s="12" t="s">
        <v>42</v>
      </c>
      <c r="C16" s="10" t="s">
        <v>49</v>
      </c>
      <c r="D16" s="9"/>
      <c r="E16" s="9"/>
      <c r="F16" s="9"/>
    </row>
    <row r="17" spans="2:6" x14ac:dyDescent="0.35">
      <c r="C17" s="9"/>
      <c r="D17" s="9"/>
      <c r="E17" s="9"/>
      <c r="F17" s="9"/>
    </row>
    <row r="20" spans="2:6" ht="15.5" x14ac:dyDescent="0.35">
      <c r="B20" s="7" t="s">
        <v>57</v>
      </c>
    </row>
    <row r="21" spans="2:6" x14ac:dyDescent="0.35">
      <c r="B21" t="s">
        <v>54</v>
      </c>
    </row>
    <row r="22" spans="2:6" x14ac:dyDescent="0.35">
      <c r="B22" t="s">
        <v>52</v>
      </c>
    </row>
    <row r="27" spans="2:6" ht="31.4" customHeight="1" x14ac:dyDescent="0.35">
      <c r="B27" s="30" t="s">
        <v>55</v>
      </c>
      <c r="C27" s="30"/>
    </row>
    <row r="28" spans="2:6" x14ac:dyDescent="0.35">
      <c r="C28" s="4"/>
    </row>
    <row r="38" spans="2:2" x14ac:dyDescent="0.35">
      <c r="B38" t="s">
        <v>46</v>
      </c>
    </row>
    <row r="41" spans="2:2" x14ac:dyDescent="0.35">
      <c r="B41" t="s">
        <v>47</v>
      </c>
    </row>
  </sheetData>
  <mergeCells count="1">
    <mergeCell ref="B27:C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AAA6E-A4D3-41FF-A591-24F10228B9D1}">
  <dimension ref="A1:AM43"/>
  <sheetViews>
    <sheetView showGridLines="0" tabSelected="1" topLeftCell="A34" zoomScale="83" zoomScaleNormal="85" workbookViewId="0">
      <selection activeCell="R49" sqref="R49"/>
    </sheetView>
  </sheetViews>
  <sheetFormatPr baseColWidth="10" defaultRowHeight="14.5" x14ac:dyDescent="0.35"/>
  <cols>
    <col min="1" max="1" width="8.54296875" customWidth="1"/>
    <col min="2" max="2" width="5.54296875" customWidth="1"/>
    <col min="3" max="3" width="5.54296875" style="5" customWidth="1"/>
    <col min="4" max="4" width="8.54296875" customWidth="1"/>
    <col min="5" max="6" width="5.54296875" customWidth="1"/>
    <col min="7" max="7" width="9" customWidth="1"/>
    <col min="8" max="9" width="5.54296875" customWidth="1"/>
    <col min="10" max="10" width="9.54296875" customWidth="1"/>
    <col min="11" max="11" width="5.54296875" customWidth="1"/>
    <col min="12" max="12" width="6.453125" customWidth="1"/>
    <col min="13" max="13" width="8.7265625" customWidth="1"/>
    <col min="14" max="15" width="5.54296875" customWidth="1"/>
    <col min="16" max="16" width="8.81640625" customWidth="1"/>
    <col min="17" max="18" width="5.54296875" customWidth="1"/>
    <col min="19" max="19" width="8.81640625" customWidth="1"/>
    <col min="20" max="21" width="5.54296875" customWidth="1"/>
    <col min="22" max="22" width="8.81640625" customWidth="1"/>
    <col min="23" max="24" width="5.54296875" customWidth="1"/>
    <col min="25" max="25" width="8.54296875" customWidth="1"/>
    <col min="26" max="27" width="5.54296875" customWidth="1"/>
    <col min="28" max="28" width="8.54296875" customWidth="1"/>
    <col min="29" max="30" width="5.54296875" customWidth="1"/>
    <col min="31" max="31" width="8.54296875" customWidth="1"/>
    <col min="32" max="33" width="5.54296875" customWidth="1"/>
    <col min="34" max="34" width="8.54296875" customWidth="1"/>
    <col min="35" max="36" width="5.54296875" customWidth="1"/>
    <col min="37" max="37" width="9.453125" customWidth="1"/>
    <col min="38" max="38" width="6" customWidth="1"/>
    <col min="39" max="39" width="6.54296875" customWidth="1"/>
  </cols>
  <sheetData>
    <row r="1" spans="1:39" ht="18.5" x14ac:dyDescent="0.45">
      <c r="J1" s="6"/>
      <c r="K1" s="6" t="s">
        <v>61</v>
      </c>
      <c r="L1" s="6"/>
      <c r="N1" s="6"/>
      <c r="O1" s="6"/>
      <c r="P1" s="6"/>
      <c r="Q1" s="6"/>
      <c r="R1" s="6"/>
    </row>
    <row r="2" spans="1:39" ht="18.5" x14ac:dyDescent="0.45">
      <c r="J2" s="6"/>
      <c r="K2" s="6" t="s">
        <v>25</v>
      </c>
      <c r="L2" s="6"/>
      <c r="N2" s="6"/>
      <c r="O2" s="6"/>
      <c r="P2" s="6"/>
      <c r="Q2" s="6"/>
      <c r="R2" s="6"/>
    </row>
    <row r="3" spans="1:39" ht="18.5" x14ac:dyDescent="0.45">
      <c r="J3" s="6"/>
      <c r="K3" s="6" t="s">
        <v>60</v>
      </c>
      <c r="L3" s="6"/>
      <c r="M3" s="6"/>
      <c r="N3" s="6"/>
      <c r="O3" s="6"/>
      <c r="P3" s="6"/>
      <c r="Q3" s="6"/>
      <c r="R3" s="6"/>
    </row>
    <row r="4" spans="1:39" ht="18.5" x14ac:dyDescent="0.45">
      <c r="J4" s="6"/>
      <c r="K4" s="6"/>
      <c r="L4" s="6"/>
      <c r="M4" s="6"/>
      <c r="N4" s="6"/>
      <c r="O4" s="6"/>
      <c r="P4" s="6"/>
      <c r="Q4" s="6"/>
      <c r="R4" s="6"/>
    </row>
    <row r="5" spans="1:39" ht="18.5" x14ac:dyDescent="0.45">
      <c r="J5" s="6"/>
      <c r="K5" s="37" t="s">
        <v>0</v>
      </c>
      <c r="L5" s="37"/>
      <c r="M5" s="36">
        <v>2025</v>
      </c>
      <c r="N5" s="36"/>
      <c r="O5" s="36"/>
      <c r="P5" s="36">
        <v>2026</v>
      </c>
      <c r="Q5" s="36"/>
      <c r="R5" s="36"/>
    </row>
    <row r="6" spans="1:39" x14ac:dyDescent="0.35">
      <c r="Y6" s="4"/>
      <c r="Z6" s="1"/>
      <c r="AA6" s="1"/>
    </row>
    <row r="7" spans="1:39" ht="15.5" x14ac:dyDescent="0.35">
      <c r="A7" s="31" t="s">
        <v>1</v>
      </c>
      <c r="B7" s="31"/>
      <c r="C7" s="31"/>
      <c r="D7" s="32" t="s">
        <v>2</v>
      </c>
      <c r="E7" s="33"/>
      <c r="F7" s="34"/>
      <c r="G7" s="32" t="s">
        <v>3</v>
      </c>
      <c r="H7" s="33"/>
      <c r="I7" s="34"/>
      <c r="J7" s="32" t="s">
        <v>4</v>
      </c>
      <c r="K7" s="33"/>
      <c r="L7" s="34"/>
      <c r="M7" s="32" t="s">
        <v>5</v>
      </c>
      <c r="N7" s="33"/>
      <c r="O7" s="34"/>
      <c r="P7" s="32" t="s">
        <v>6</v>
      </c>
      <c r="Q7" s="33"/>
      <c r="R7" s="34"/>
      <c r="S7" s="32" t="s">
        <v>7</v>
      </c>
      <c r="T7" s="33"/>
      <c r="U7" s="34"/>
      <c r="V7" s="32" t="s">
        <v>8</v>
      </c>
      <c r="W7" s="33"/>
      <c r="X7" s="34"/>
      <c r="Y7" s="32" t="s">
        <v>9</v>
      </c>
      <c r="Z7" s="33"/>
      <c r="AA7" s="34"/>
      <c r="AB7" s="32" t="s">
        <v>10</v>
      </c>
      <c r="AC7" s="33"/>
      <c r="AD7" s="34"/>
      <c r="AE7" s="31" t="s">
        <v>11</v>
      </c>
      <c r="AF7" s="31"/>
      <c r="AG7" s="31"/>
      <c r="AH7" s="31" t="s">
        <v>12</v>
      </c>
      <c r="AI7" s="31"/>
      <c r="AJ7" s="31"/>
      <c r="AK7" s="35">
        <v>45901</v>
      </c>
      <c r="AL7" s="35"/>
      <c r="AM7" s="35"/>
    </row>
    <row r="8" spans="1:39" x14ac:dyDescent="0.35">
      <c r="A8" s="2">
        <f>DATE($M$5,9,1)</f>
        <v>45901</v>
      </c>
      <c r="B8" s="19"/>
      <c r="C8" s="20"/>
      <c r="D8" s="2">
        <f>DATE($M$5,10,1)</f>
        <v>45931</v>
      </c>
      <c r="E8" s="19"/>
      <c r="F8" s="20"/>
      <c r="G8" s="2">
        <f>DATE($M$5,11,1)</f>
        <v>45962</v>
      </c>
      <c r="H8" s="16"/>
      <c r="I8" s="18"/>
      <c r="J8" s="2">
        <f>DATE($M$5,12,1)</f>
        <v>45992</v>
      </c>
      <c r="K8" s="19"/>
      <c r="L8" s="20"/>
      <c r="M8" s="2">
        <f>DATE($P$5,1,1)</f>
        <v>46023</v>
      </c>
      <c r="N8" s="16"/>
      <c r="O8" s="18"/>
      <c r="P8" s="2">
        <f>DATE($P$5,2,1)</f>
        <v>46054</v>
      </c>
      <c r="Q8" s="16"/>
      <c r="R8" s="18"/>
      <c r="S8" s="2">
        <f>DATE($P$5,3,1)</f>
        <v>46082</v>
      </c>
      <c r="T8" s="16"/>
      <c r="U8" s="18"/>
      <c r="V8" s="2">
        <f>DATE($P$5,4,1)</f>
        <v>46113</v>
      </c>
      <c r="W8" s="21"/>
      <c r="X8" s="22"/>
      <c r="Y8" s="2">
        <f>DATE($P$5,5,1)</f>
        <v>46143</v>
      </c>
      <c r="Z8" s="16"/>
      <c r="AA8" s="18"/>
      <c r="AB8" s="2">
        <f>DATE($P$5,6,1)</f>
        <v>46174</v>
      </c>
      <c r="AC8" s="21"/>
      <c r="AD8" s="22"/>
      <c r="AE8" s="2">
        <f>DATE($P$5,7,1)</f>
        <v>46204</v>
      </c>
      <c r="AF8" s="21"/>
      <c r="AG8" s="22"/>
      <c r="AH8" s="2">
        <f>DATE($P$5,8,1)</f>
        <v>46235</v>
      </c>
      <c r="AI8" s="21"/>
      <c r="AJ8" s="22"/>
      <c r="AK8" s="2">
        <f>DATE($P$5,9,1)</f>
        <v>46266</v>
      </c>
      <c r="AL8" s="17"/>
      <c r="AM8" s="15"/>
    </row>
    <row r="9" spans="1:39" x14ac:dyDescent="0.35">
      <c r="A9" s="3">
        <f>IF(MONTH($A8+1)=9,$A8+1,"-")</f>
        <v>45902</v>
      </c>
      <c r="B9" s="19"/>
      <c r="C9" s="20"/>
      <c r="D9" s="2">
        <f>IF(MONTH($D8+1=10),$D8+1,"-")</f>
        <v>45932</v>
      </c>
      <c r="E9" s="21"/>
      <c r="F9" s="22"/>
      <c r="G9" s="2">
        <f>IF(MONTH($G8+1)=11,$G8+1,"-")</f>
        <v>45963</v>
      </c>
      <c r="H9" s="16"/>
      <c r="I9" s="18"/>
      <c r="J9" s="2">
        <f>IF(MONTH($J8+1)=12,$J8+1,"-")</f>
        <v>45993</v>
      </c>
      <c r="K9" s="19"/>
      <c r="L9" s="20"/>
      <c r="M9" s="2">
        <f>IF(MONTH($M8+1)=1,$M8+1,"-")</f>
        <v>46024</v>
      </c>
      <c r="N9" s="21"/>
      <c r="O9" s="22"/>
      <c r="P9" s="2">
        <f>IFERROR(IF(MONTH($P8+1)=2,$P8+1,"-"),"-")</f>
        <v>46055</v>
      </c>
      <c r="Q9" s="19"/>
      <c r="R9" s="20"/>
      <c r="S9" s="2">
        <f>IF(MONTH($S8+1)=3,$S8+1,"-")</f>
        <v>46083</v>
      </c>
      <c r="T9" s="19"/>
      <c r="U9" s="20"/>
      <c r="V9" s="2">
        <f>IF(MONTH($V8+1)=4,$V8+1,"-")</f>
        <v>46114</v>
      </c>
      <c r="W9" s="21"/>
      <c r="X9" s="22"/>
      <c r="Y9" s="2">
        <f>IF(MONTH($Y8+1)=5,$Y8+1,"-")</f>
        <v>46144</v>
      </c>
      <c r="Z9" s="21"/>
      <c r="AA9" s="22"/>
      <c r="AB9" s="2">
        <f>IF(MONTH($AB8+1)=6,$AB8+1,"-")</f>
        <v>46175</v>
      </c>
      <c r="AC9" s="21"/>
      <c r="AD9" s="22"/>
      <c r="AE9" s="2">
        <f>IF(MONTH($AE8+1)=7,$AE8+1,"-")</f>
        <v>46205</v>
      </c>
      <c r="AF9" s="21"/>
      <c r="AG9" s="22"/>
      <c r="AH9" s="2">
        <f>IF(MONTH($AH8+1)=8,$AH8+1,"-")</f>
        <v>46236</v>
      </c>
      <c r="AI9" s="16"/>
      <c r="AJ9" s="18"/>
      <c r="AK9" s="2">
        <f>IF(MONTH($AK8+1)=9,$AK8+1,"-")</f>
        <v>46267</v>
      </c>
      <c r="AL9" s="17"/>
      <c r="AM9" s="15"/>
    </row>
    <row r="10" spans="1:39" x14ac:dyDescent="0.35">
      <c r="A10" s="3">
        <f t="shared" ref="A10:A38" si="0">IF(MONTH($A9+1)=9,$A9+1,"-")</f>
        <v>45903</v>
      </c>
      <c r="B10" s="19"/>
      <c r="C10" s="20"/>
      <c r="D10" s="2">
        <f t="shared" ref="D10:D38" si="1">IF(MONTH($D9+1=10),$D9+1,"-")</f>
        <v>45933</v>
      </c>
      <c r="E10" s="21"/>
      <c r="F10" s="22"/>
      <c r="G10" s="2">
        <f t="shared" ref="G10:G38" si="2">IF(MONTH($G9+1)=11,$G9+1,"-")</f>
        <v>45964</v>
      </c>
      <c r="H10" s="19"/>
      <c r="I10" s="20"/>
      <c r="J10" s="2">
        <f t="shared" ref="J10:J38" si="3">IF(MONTH($J9+1)=12,$J9+1,"-")</f>
        <v>45994</v>
      </c>
      <c r="K10" s="19"/>
      <c r="L10" s="20"/>
      <c r="M10" s="2">
        <f t="shared" ref="M10:M38" si="4">IF(MONTH($M9+1)=1,$M9+1,"-")</f>
        <v>46025</v>
      </c>
      <c r="N10" s="21"/>
      <c r="O10" s="22"/>
      <c r="P10" s="2">
        <f t="shared" ref="P10:P38" si="5">IFERROR(IF(MONTH($P9+1)=2,$P9+1,"-"),"-")</f>
        <v>46056</v>
      </c>
      <c r="Q10" s="19"/>
      <c r="R10" s="20"/>
      <c r="S10" s="2">
        <f t="shared" ref="S10:S38" si="6">IF(MONTH($S9+1)=3,$S9+1,"-")</f>
        <v>46084</v>
      </c>
      <c r="T10" s="19"/>
      <c r="U10" s="20"/>
      <c r="V10" s="2">
        <f t="shared" ref="V10:V38" si="7">IF(MONTH($V9+1)=4,$V9+1,"-")</f>
        <v>46115</v>
      </c>
      <c r="W10" s="21"/>
      <c r="X10" s="22"/>
      <c r="Y10" s="2">
        <f t="shared" ref="Y10:Y38" si="8">IF(MONTH($Y9+1)=5,$Y9+1,"-")</f>
        <v>46145</v>
      </c>
      <c r="Z10" s="16"/>
      <c r="AA10" s="18"/>
      <c r="AB10" s="2">
        <f t="shared" ref="AB10:AB38" si="9">IF(MONTH($AB9+1)=6,$AB9+1,"-")</f>
        <v>46176</v>
      </c>
      <c r="AC10" s="21"/>
      <c r="AD10" s="22"/>
      <c r="AE10" s="2">
        <f t="shared" ref="AE10:AE38" si="10">IF(MONTH($AE9+1)=7,$AE9+1,"-")</f>
        <v>46206</v>
      </c>
      <c r="AF10" s="21"/>
      <c r="AG10" s="22"/>
      <c r="AH10" s="2">
        <f t="shared" ref="AH10:AH38" si="11">IF(MONTH($AH9+1)=8,$AH9+1,"-")</f>
        <v>46237</v>
      </c>
      <c r="AI10" s="21"/>
      <c r="AJ10" s="22"/>
      <c r="AK10" s="2">
        <f t="shared" ref="AK10:AK38" si="12">IF(MONTH($AK9+1)=9,$AK9+1,"-")</f>
        <v>46268</v>
      </c>
      <c r="AL10" s="16"/>
      <c r="AM10" s="18"/>
    </row>
    <row r="11" spans="1:39" x14ac:dyDescent="0.35">
      <c r="A11" s="3">
        <f t="shared" si="0"/>
        <v>45904</v>
      </c>
      <c r="B11" s="21"/>
      <c r="C11" s="22"/>
      <c r="D11" s="2">
        <f t="shared" si="1"/>
        <v>45934</v>
      </c>
      <c r="E11" s="21"/>
      <c r="F11" s="22"/>
      <c r="G11" s="2">
        <f t="shared" si="2"/>
        <v>45965</v>
      </c>
      <c r="H11" s="19"/>
      <c r="I11" s="20"/>
      <c r="J11" s="2">
        <f t="shared" si="3"/>
        <v>45995</v>
      </c>
      <c r="K11" s="21"/>
      <c r="L11" s="22"/>
      <c r="M11" s="2">
        <f t="shared" si="4"/>
        <v>46026</v>
      </c>
      <c r="N11" s="16"/>
      <c r="O11" s="18"/>
      <c r="P11" s="2">
        <f t="shared" si="5"/>
        <v>46057</v>
      </c>
      <c r="Q11" s="19"/>
      <c r="R11" s="20"/>
      <c r="S11" s="2">
        <f t="shared" si="6"/>
        <v>46085</v>
      </c>
      <c r="T11" s="19"/>
      <c r="U11" s="20"/>
      <c r="V11" s="2">
        <f t="shared" si="7"/>
        <v>46116</v>
      </c>
      <c r="W11" s="21"/>
      <c r="X11" s="22"/>
      <c r="Y11" s="2">
        <f t="shared" si="8"/>
        <v>46146</v>
      </c>
      <c r="Z11" s="21"/>
      <c r="AA11" s="22"/>
      <c r="AB11" s="2">
        <f t="shared" si="9"/>
        <v>46177</v>
      </c>
      <c r="AC11" s="21"/>
      <c r="AD11" s="22"/>
      <c r="AE11" s="2">
        <f t="shared" si="10"/>
        <v>46207</v>
      </c>
      <c r="AF11" s="21"/>
      <c r="AG11" s="22"/>
      <c r="AH11" s="2">
        <f t="shared" si="11"/>
        <v>46238</v>
      </c>
      <c r="AI11" s="21"/>
      <c r="AJ11" s="22"/>
      <c r="AK11" s="2">
        <f t="shared" si="12"/>
        <v>46269</v>
      </c>
      <c r="AL11" s="16"/>
      <c r="AM11" s="18"/>
    </row>
    <row r="12" spans="1:39" x14ac:dyDescent="0.35">
      <c r="A12" s="3">
        <f t="shared" si="0"/>
        <v>45905</v>
      </c>
      <c r="B12" s="23"/>
      <c r="C12" s="24"/>
      <c r="D12" s="2">
        <f t="shared" si="1"/>
        <v>45935</v>
      </c>
      <c r="E12" s="16"/>
      <c r="F12" s="18"/>
      <c r="G12" s="2">
        <f t="shared" si="2"/>
        <v>45966</v>
      </c>
      <c r="H12" s="19"/>
      <c r="I12" s="20"/>
      <c r="J12" s="2">
        <f t="shared" si="3"/>
        <v>45996</v>
      </c>
      <c r="K12" s="21"/>
      <c r="L12" s="22"/>
      <c r="M12" s="2">
        <f t="shared" si="4"/>
        <v>46027</v>
      </c>
      <c r="N12" s="19"/>
      <c r="O12" s="20"/>
      <c r="P12" s="2">
        <f t="shared" si="5"/>
        <v>46058</v>
      </c>
      <c r="Q12" s="21"/>
      <c r="R12" s="22"/>
      <c r="S12" s="2">
        <f t="shared" si="6"/>
        <v>46086</v>
      </c>
      <c r="T12" s="21"/>
      <c r="U12" s="22"/>
      <c r="V12" s="2">
        <f t="shared" si="7"/>
        <v>46117</v>
      </c>
      <c r="W12" s="16"/>
      <c r="X12" s="18"/>
      <c r="Y12" s="2">
        <f t="shared" si="8"/>
        <v>46147</v>
      </c>
      <c r="Z12" s="21"/>
      <c r="AA12" s="22"/>
      <c r="AB12" s="2">
        <f t="shared" si="9"/>
        <v>46178</v>
      </c>
      <c r="AC12" s="21"/>
      <c r="AD12" s="22"/>
      <c r="AE12" s="2">
        <f t="shared" si="10"/>
        <v>46208</v>
      </c>
      <c r="AF12" s="16"/>
      <c r="AG12" s="18"/>
      <c r="AH12" s="2">
        <f t="shared" si="11"/>
        <v>46239</v>
      </c>
      <c r="AI12" s="21"/>
      <c r="AJ12" s="22"/>
      <c r="AK12" s="2">
        <f t="shared" si="12"/>
        <v>46270</v>
      </c>
      <c r="AL12" s="16"/>
      <c r="AM12" s="18"/>
    </row>
    <row r="13" spans="1:39" x14ac:dyDescent="0.35">
      <c r="A13" s="3">
        <f t="shared" si="0"/>
        <v>45906</v>
      </c>
      <c r="B13" s="21"/>
      <c r="C13" s="22"/>
      <c r="D13" s="2">
        <f t="shared" si="1"/>
        <v>45936</v>
      </c>
      <c r="E13" s="19"/>
      <c r="F13" s="20"/>
      <c r="G13" s="2">
        <f t="shared" si="2"/>
        <v>45967</v>
      </c>
      <c r="H13" s="21"/>
      <c r="I13" s="22"/>
      <c r="J13" s="2">
        <f t="shared" si="3"/>
        <v>45997</v>
      </c>
      <c r="K13" s="21"/>
      <c r="L13" s="22"/>
      <c r="M13" s="2">
        <f t="shared" si="4"/>
        <v>46028</v>
      </c>
      <c r="N13" s="19"/>
      <c r="O13" s="20"/>
      <c r="P13" s="2">
        <f t="shared" si="5"/>
        <v>46059</v>
      </c>
      <c r="Q13" s="21"/>
      <c r="R13" s="22"/>
      <c r="S13" s="2">
        <f t="shared" si="6"/>
        <v>46087</v>
      </c>
      <c r="T13" s="21"/>
      <c r="U13" s="22"/>
      <c r="V13" s="2">
        <f t="shared" si="7"/>
        <v>46118</v>
      </c>
      <c r="W13" s="16"/>
      <c r="X13" s="18"/>
      <c r="Y13" s="2">
        <f t="shared" si="8"/>
        <v>46148</v>
      </c>
      <c r="Z13" s="21"/>
      <c r="AA13" s="22"/>
      <c r="AB13" s="2">
        <f t="shared" si="9"/>
        <v>46179</v>
      </c>
      <c r="AC13" s="21"/>
      <c r="AD13" s="22"/>
      <c r="AE13" s="2">
        <f t="shared" si="10"/>
        <v>46209</v>
      </c>
      <c r="AF13" s="21"/>
      <c r="AG13" s="22"/>
      <c r="AH13" s="2">
        <f t="shared" si="11"/>
        <v>46240</v>
      </c>
      <c r="AI13" s="21"/>
      <c r="AJ13" s="22"/>
      <c r="AK13" s="2">
        <f t="shared" si="12"/>
        <v>46271</v>
      </c>
      <c r="AL13" s="16"/>
      <c r="AM13" s="18"/>
    </row>
    <row r="14" spans="1:39" x14ac:dyDescent="0.35">
      <c r="A14" s="3">
        <f t="shared" si="0"/>
        <v>45907</v>
      </c>
      <c r="B14" s="17"/>
      <c r="C14" s="15"/>
      <c r="D14" s="2">
        <f t="shared" si="1"/>
        <v>45937</v>
      </c>
      <c r="E14" s="19"/>
      <c r="F14" s="20"/>
      <c r="G14" s="2">
        <f t="shared" si="2"/>
        <v>45968</v>
      </c>
      <c r="H14" s="21"/>
      <c r="I14" s="22"/>
      <c r="J14" s="2">
        <f t="shared" si="3"/>
        <v>45998</v>
      </c>
      <c r="K14" s="16"/>
      <c r="L14" s="18"/>
      <c r="M14" s="2">
        <f t="shared" si="4"/>
        <v>46029</v>
      </c>
      <c r="N14" s="19"/>
      <c r="O14" s="20"/>
      <c r="P14" s="2">
        <f t="shared" si="5"/>
        <v>46060</v>
      </c>
      <c r="Q14" s="21"/>
      <c r="R14" s="22"/>
      <c r="S14" s="2">
        <f t="shared" si="6"/>
        <v>46088</v>
      </c>
      <c r="T14" s="21"/>
      <c r="U14" s="22"/>
      <c r="V14" s="2">
        <f t="shared" si="7"/>
        <v>46119</v>
      </c>
      <c r="W14" s="21"/>
      <c r="X14" s="22"/>
      <c r="Y14" s="2">
        <f t="shared" si="8"/>
        <v>46149</v>
      </c>
      <c r="Z14" s="21"/>
      <c r="AA14" s="22"/>
      <c r="AB14" s="2">
        <f t="shared" si="9"/>
        <v>46180</v>
      </c>
      <c r="AC14" s="16"/>
      <c r="AD14" s="18"/>
      <c r="AE14" s="2">
        <f t="shared" si="10"/>
        <v>46210</v>
      </c>
      <c r="AF14" s="21"/>
      <c r="AG14" s="22"/>
      <c r="AH14" s="2">
        <f t="shared" si="11"/>
        <v>46241</v>
      </c>
      <c r="AI14" s="21"/>
      <c r="AJ14" s="22"/>
      <c r="AK14" s="2">
        <f t="shared" si="12"/>
        <v>46272</v>
      </c>
      <c r="AL14" s="17"/>
      <c r="AM14" s="15"/>
    </row>
    <row r="15" spans="1:39" x14ac:dyDescent="0.35">
      <c r="A15" s="3">
        <f t="shared" si="0"/>
        <v>45908</v>
      </c>
      <c r="B15" s="19"/>
      <c r="C15" s="20"/>
      <c r="D15" s="2">
        <f t="shared" si="1"/>
        <v>45938</v>
      </c>
      <c r="E15" s="19"/>
      <c r="F15" s="20"/>
      <c r="G15" s="2">
        <f t="shared" si="2"/>
        <v>45969</v>
      </c>
      <c r="H15" s="21"/>
      <c r="I15" s="22"/>
      <c r="J15" s="2">
        <f t="shared" si="3"/>
        <v>45999</v>
      </c>
      <c r="K15" s="19"/>
      <c r="L15" s="20"/>
      <c r="M15" s="2">
        <f t="shared" si="4"/>
        <v>46030</v>
      </c>
      <c r="N15" s="21"/>
      <c r="O15" s="22"/>
      <c r="P15" s="2">
        <f t="shared" si="5"/>
        <v>46061</v>
      </c>
      <c r="Q15" s="16"/>
      <c r="R15" s="18"/>
      <c r="S15" s="2">
        <f t="shared" si="6"/>
        <v>46089</v>
      </c>
      <c r="T15" s="16"/>
      <c r="U15" s="18"/>
      <c r="V15" s="2">
        <f t="shared" si="7"/>
        <v>46120</v>
      </c>
      <c r="W15" s="21"/>
      <c r="X15" s="22"/>
      <c r="Y15" s="2">
        <f t="shared" si="8"/>
        <v>46150</v>
      </c>
      <c r="Z15" s="16"/>
      <c r="AA15" s="18"/>
      <c r="AB15" s="2">
        <f t="shared" si="9"/>
        <v>46181</v>
      </c>
      <c r="AC15" s="21"/>
      <c r="AD15" s="22"/>
      <c r="AE15" s="2">
        <f t="shared" si="10"/>
        <v>46211</v>
      </c>
      <c r="AF15" s="21"/>
      <c r="AG15" s="22"/>
      <c r="AH15" s="2">
        <f t="shared" si="11"/>
        <v>46242</v>
      </c>
      <c r="AI15" s="21"/>
      <c r="AJ15" s="22"/>
      <c r="AK15" s="2">
        <f t="shared" si="12"/>
        <v>46273</v>
      </c>
      <c r="AL15" s="16"/>
      <c r="AM15" s="18"/>
    </row>
    <row r="16" spans="1:39" x14ac:dyDescent="0.35">
      <c r="A16" s="3">
        <f t="shared" si="0"/>
        <v>45909</v>
      </c>
      <c r="B16" s="19"/>
      <c r="C16" s="20"/>
      <c r="D16" s="2">
        <f t="shared" si="1"/>
        <v>45939</v>
      </c>
      <c r="E16" s="21"/>
      <c r="F16" s="22"/>
      <c r="G16" s="2">
        <f t="shared" si="2"/>
        <v>45970</v>
      </c>
      <c r="H16" s="16"/>
      <c r="I16" s="18"/>
      <c r="J16" s="2">
        <f t="shared" si="3"/>
        <v>46000</v>
      </c>
      <c r="K16" s="19"/>
      <c r="L16" s="20"/>
      <c r="M16" s="2">
        <f t="shared" si="4"/>
        <v>46031</v>
      </c>
      <c r="N16" s="21"/>
      <c r="O16" s="22"/>
      <c r="P16" s="2">
        <f t="shared" si="5"/>
        <v>46062</v>
      </c>
      <c r="Q16" s="19"/>
      <c r="R16" s="20"/>
      <c r="S16" s="2">
        <f t="shared" si="6"/>
        <v>46090</v>
      </c>
      <c r="T16" s="19"/>
      <c r="U16" s="20"/>
      <c r="V16" s="2">
        <f t="shared" si="7"/>
        <v>46121</v>
      </c>
      <c r="W16" s="21"/>
      <c r="X16" s="22"/>
      <c r="Y16" s="2">
        <f t="shared" si="8"/>
        <v>46151</v>
      </c>
      <c r="Z16" s="21"/>
      <c r="AA16" s="22"/>
      <c r="AB16" s="2">
        <f t="shared" si="9"/>
        <v>46182</v>
      </c>
      <c r="AC16" s="21"/>
      <c r="AD16" s="22"/>
      <c r="AE16" s="2">
        <f t="shared" si="10"/>
        <v>46212</v>
      </c>
      <c r="AF16" s="21"/>
      <c r="AG16" s="22"/>
      <c r="AH16" s="2">
        <f t="shared" si="11"/>
        <v>46243</v>
      </c>
      <c r="AI16" s="16"/>
      <c r="AJ16" s="18"/>
      <c r="AK16" s="2">
        <f t="shared" si="12"/>
        <v>46274</v>
      </c>
      <c r="AL16" s="16"/>
      <c r="AM16" s="18"/>
    </row>
    <row r="17" spans="1:39" x14ac:dyDescent="0.35">
      <c r="A17" s="3">
        <f t="shared" si="0"/>
        <v>45910</v>
      </c>
      <c r="B17" s="19"/>
      <c r="C17" s="20"/>
      <c r="D17" s="2">
        <f t="shared" si="1"/>
        <v>45940</v>
      </c>
      <c r="E17" s="21"/>
      <c r="F17" s="22"/>
      <c r="G17" s="2">
        <f t="shared" si="2"/>
        <v>45971</v>
      </c>
      <c r="H17" s="19"/>
      <c r="I17" s="20"/>
      <c r="J17" s="2">
        <f t="shared" si="3"/>
        <v>46001</v>
      </c>
      <c r="K17" s="19"/>
      <c r="L17" s="20"/>
      <c r="M17" s="2">
        <f t="shared" si="4"/>
        <v>46032</v>
      </c>
      <c r="N17" s="21"/>
      <c r="O17" s="22"/>
      <c r="P17" s="2">
        <f t="shared" si="5"/>
        <v>46063</v>
      </c>
      <c r="Q17" s="19"/>
      <c r="R17" s="20"/>
      <c r="S17" s="2">
        <f t="shared" si="6"/>
        <v>46091</v>
      </c>
      <c r="T17" s="19"/>
      <c r="U17" s="20"/>
      <c r="V17" s="2">
        <f t="shared" si="7"/>
        <v>46122</v>
      </c>
      <c r="W17" s="21"/>
      <c r="X17" s="22"/>
      <c r="Y17" s="2">
        <f t="shared" si="8"/>
        <v>46152</v>
      </c>
      <c r="Z17" s="16"/>
      <c r="AA17" s="18"/>
      <c r="AB17" s="2">
        <f t="shared" si="9"/>
        <v>46183</v>
      </c>
      <c r="AC17" s="21"/>
      <c r="AD17" s="22"/>
      <c r="AE17" s="2">
        <f t="shared" si="10"/>
        <v>46213</v>
      </c>
      <c r="AF17" s="21"/>
      <c r="AG17" s="22"/>
      <c r="AH17" s="2">
        <f t="shared" si="11"/>
        <v>46244</v>
      </c>
      <c r="AI17" s="21"/>
      <c r="AJ17" s="22"/>
      <c r="AK17" s="2">
        <f t="shared" si="12"/>
        <v>46275</v>
      </c>
      <c r="AL17" s="16"/>
      <c r="AM17" s="18"/>
    </row>
    <row r="18" spans="1:39" x14ac:dyDescent="0.35">
      <c r="A18" s="3">
        <f t="shared" si="0"/>
        <v>45911</v>
      </c>
      <c r="B18" s="21"/>
      <c r="C18" s="22"/>
      <c r="D18" s="2">
        <f t="shared" si="1"/>
        <v>45941</v>
      </c>
      <c r="E18" s="21"/>
      <c r="F18" s="22"/>
      <c r="G18" s="2">
        <f t="shared" si="2"/>
        <v>45972</v>
      </c>
      <c r="H18" s="16"/>
      <c r="I18" s="18"/>
      <c r="J18" s="2">
        <f t="shared" si="3"/>
        <v>46002</v>
      </c>
      <c r="K18" s="21"/>
      <c r="L18" s="22"/>
      <c r="M18" s="2">
        <f t="shared" si="4"/>
        <v>46033</v>
      </c>
      <c r="N18" s="16"/>
      <c r="O18" s="18"/>
      <c r="P18" s="2">
        <f t="shared" si="5"/>
        <v>46064</v>
      </c>
      <c r="Q18" s="19"/>
      <c r="R18" s="20"/>
      <c r="S18" s="2">
        <f t="shared" si="6"/>
        <v>46092</v>
      </c>
      <c r="T18" s="19"/>
      <c r="U18" s="20"/>
      <c r="V18" s="2">
        <f t="shared" si="7"/>
        <v>46123</v>
      </c>
      <c r="W18" s="21"/>
      <c r="X18" s="22"/>
      <c r="Y18" s="2">
        <f t="shared" si="8"/>
        <v>46153</v>
      </c>
      <c r="Z18" s="21"/>
      <c r="AA18" s="22"/>
      <c r="AB18" s="2">
        <f t="shared" si="9"/>
        <v>46184</v>
      </c>
      <c r="AC18" s="21"/>
      <c r="AD18" s="22"/>
      <c r="AE18" s="2">
        <f t="shared" si="10"/>
        <v>46214</v>
      </c>
      <c r="AF18" s="21"/>
      <c r="AG18" s="22"/>
      <c r="AH18" s="2">
        <f t="shared" si="11"/>
        <v>46245</v>
      </c>
      <c r="AI18" s="21"/>
      <c r="AJ18" s="22"/>
      <c r="AK18" s="2">
        <f t="shared" si="12"/>
        <v>46276</v>
      </c>
      <c r="AL18" s="16"/>
      <c r="AM18" s="18"/>
    </row>
    <row r="19" spans="1:39" x14ac:dyDescent="0.35">
      <c r="A19" s="3">
        <f t="shared" si="0"/>
        <v>45912</v>
      </c>
      <c r="B19" s="21"/>
      <c r="C19" s="22"/>
      <c r="D19" s="2">
        <f t="shared" si="1"/>
        <v>45942</v>
      </c>
      <c r="E19" s="16"/>
      <c r="F19" s="18"/>
      <c r="G19" s="2">
        <f t="shared" si="2"/>
        <v>45973</v>
      </c>
      <c r="H19" s="19"/>
      <c r="I19" s="20"/>
      <c r="J19" s="2">
        <f t="shared" si="3"/>
        <v>46003</v>
      </c>
      <c r="K19" s="21"/>
      <c r="L19" s="22"/>
      <c r="M19" s="2">
        <f t="shared" si="4"/>
        <v>46034</v>
      </c>
      <c r="N19" s="19"/>
      <c r="O19" s="20"/>
      <c r="P19" s="2">
        <f t="shared" si="5"/>
        <v>46065</v>
      </c>
      <c r="Q19" s="21"/>
      <c r="R19" s="22"/>
      <c r="S19" s="2">
        <f t="shared" si="6"/>
        <v>46093</v>
      </c>
      <c r="T19" s="21"/>
      <c r="U19" s="22"/>
      <c r="V19" s="2">
        <f t="shared" si="7"/>
        <v>46124</v>
      </c>
      <c r="W19" s="16"/>
      <c r="X19" s="18"/>
      <c r="Y19" s="2">
        <f t="shared" si="8"/>
        <v>46154</v>
      </c>
      <c r="Z19" s="21"/>
      <c r="AA19" s="22"/>
      <c r="AB19" s="2">
        <f t="shared" si="9"/>
        <v>46185</v>
      </c>
      <c r="AC19" s="21"/>
      <c r="AD19" s="22"/>
      <c r="AE19" s="2">
        <f t="shared" si="10"/>
        <v>46215</v>
      </c>
      <c r="AF19" s="16"/>
      <c r="AG19" s="18"/>
      <c r="AH19" s="2">
        <f t="shared" si="11"/>
        <v>46246</v>
      </c>
      <c r="AI19" s="21"/>
      <c r="AJ19" s="22"/>
      <c r="AK19" s="2">
        <f t="shared" si="12"/>
        <v>46277</v>
      </c>
      <c r="AL19" s="16"/>
      <c r="AM19" s="18"/>
    </row>
    <row r="20" spans="1:39" x14ac:dyDescent="0.35">
      <c r="A20" s="3">
        <f t="shared" si="0"/>
        <v>45913</v>
      </c>
      <c r="B20" s="21"/>
      <c r="C20" s="22"/>
      <c r="D20" s="2">
        <f t="shared" si="1"/>
        <v>45943</v>
      </c>
      <c r="E20" s="19"/>
      <c r="F20" s="20"/>
      <c r="G20" s="2">
        <f t="shared" si="2"/>
        <v>45974</v>
      </c>
      <c r="H20" s="21"/>
      <c r="I20" s="22"/>
      <c r="J20" s="2">
        <f t="shared" si="3"/>
        <v>46004</v>
      </c>
      <c r="K20" s="21"/>
      <c r="L20" s="22"/>
      <c r="M20" s="2">
        <f t="shared" si="4"/>
        <v>46035</v>
      </c>
      <c r="N20" s="19"/>
      <c r="O20" s="20"/>
      <c r="P20" s="2">
        <f t="shared" si="5"/>
        <v>46066</v>
      </c>
      <c r="Q20" s="21"/>
      <c r="R20" s="22"/>
      <c r="S20" s="2">
        <f t="shared" si="6"/>
        <v>46094</v>
      </c>
      <c r="T20" s="21"/>
      <c r="U20" s="22"/>
      <c r="V20" s="2">
        <f t="shared" si="7"/>
        <v>46125</v>
      </c>
      <c r="W20" s="21"/>
      <c r="X20" s="22"/>
      <c r="Y20" s="2">
        <f t="shared" si="8"/>
        <v>46155</v>
      </c>
      <c r="Z20" s="21"/>
      <c r="AA20" s="22"/>
      <c r="AB20" s="2">
        <f t="shared" si="9"/>
        <v>46186</v>
      </c>
      <c r="AC20" s="21"/>
      <c r="AD20" s="22"/>
      <c r="AE20" s="2">
        <f t="shared" si="10"/>
        <v>46216</v>
      </c>
      <c r="AF20" s="21"/>
      <c r="AG20" s="22"/>
      <c r="AH20" s="2">
        <f t="shared" si="11"/>
        <v>46247</v>
      </c>
      <c r="AI20" s="21"/>
      <c r="AJ20" s="22"/>
      <c r="AK20" s="2">
        <f t="shared" si="12"/>
        <v>46278</v>
      </c>
      <c r="AL20" s="16"/>
      <c r="AM20" s="18"/>
    </row>
    <row r="21" spans="1:39" x14ac:dyDescent="0.35">
      <c r="A21" s="3">
        <f t="shared" si="0"/>
        <v>45914</v>
      </c>
      <c r="B21" s="17"/>
      <c r="C21" s="15"/>
      <c r="D21" s="2">
        <f t="shared" si="1"/>
        <v>45944</v>
      </c>
      <c r="E21" s="19"/>
      <c r="F21" s="20"/>
      <c r="G21" s="2">
        <f t="shared" si="2"/>
        <v>45975</v>
      </c>
      <c r="H21" s="21"/>
      <c r="I21" s="22"/>
      <c r="J21" s="2">
        <f t="shared" si="3"/>
        <v>46005</v>
      </c>
      <c r="K21" s="16"/>
      <c r="L21" s="18"/>
      <c r="M21" s="2">
        <f t="shared" si="4"/>
        <v>46036</v>
      </c>
      <c r="N21" s="19"/>
      <c r="O21" s="20"/>
      <c r="P21" s="2">
        <f t="shared" si="5"/>
        <v>46067</v>
      </c>
      <c r="Q21" s="21"/>
      <c r="R21" s="22"/>
      <c r="S21" s="2">
        <f t="shared" si="6"/>
        <v>46095</v>
      </c>
      <c r="T21" s="21"/>
      <c r="U21" s="22"/>
      <c r="V21" s="2">
        <f t="shared" si="7"/>
        <v>46126</v>
      </c>
      <c r="W21" s="21"/>
      <c r="X21" s="22"/>
      <c r="Y21" s="2">
        <f t="shared" si="8"/>
        <v>46156</v>
      </c>
      <c r="Z21" s="16"/>
      <c r="AA21" s="18"/>
      <c r="AB21" s="2">
        <f t="shared" si="9"/>
        <v>46187</v>
      </c>
      <c r="AC21" s="16"/>
      <c r="AD21" s="18"/>
      <c r="AE21" s="2">
        <f t="shared" si="10"/>
        <v>46217</v>
      </c>
      <c r="AF21" s="16"/>
      <c r="AG21" s="18"/>
      <c r="AH21" s="2">
        <f t="shared" si="11"/>
        <v>46248</v>
      </c>
      <c r="AI21" s="21"/>
      <c r="AJ21" s="22"/>
      <c r="AK21" s="2">
        <f t="shared" si="12"/>
        <v>46279</v>
      </c>
      <c r="AL21" s="17"/>
      <c r="AM21" s="15"/>
    </row>
    <row r="22" spans="1:39" x14ac:dyDescent="0.35">
      <c r="A22" s="3">
        <f t="shared" si="0"/>
        <v>45915</v>
      </c>
      <c r="B22" s="19"/>
      <c r="C22" s="20"/>
      <c r="D22" s="2">
        <f t="shared" si="1"/>
        <v>45945</v>
      </c>
      <c r="E22" s="19"/>
      <c r="F22" s="20"/>
      <c r="G22" s="2">
        <f t="shared" si="2"/>
        <v>45976</v>
      </c>
      <c r="H22" s="21"/>
      <c r="I22" s="22"/>
      <c r="J22" s="2">
        <f t="shared" si="3"/>
        <v>46006</v>
      </c>
      <c r="K22" s="28"/>
      <c r="L22" s="29"/>
      <c r="M22" s="2">
        <f t="shared" si="4"/>
        <v>46037</v>
      </c>
      <c r="N22" s="21"/>
      <c r="O22" s="22"/>
      <c r="P22" s="2">
        <f t="shared" si="5"/>
        <v>46068</v>
      </c>
      <c r="Q22" s="16"/>
      <c r="R22" s="18"/>
      <c r="S22" s="2">
        <f t="shared" si="6"/>
        <v>46096</v>
      </c>
      <c r="T22" s="16"/>
      <c r="U22" s="18"/>
      <c r="V22" s="2">
        <f t="shared" si="7"/>
        <v>46127</v>
      </c>
      <c r="W22" s="21"/>
      <c r="X22" s="22"/>
      <c r="Y22" s="2">
        <f t="shared" si="8"/>
        <v>46157</v>
      </c>
      <c r="Z22" s="21"/>
      <c r="AA22" s="22"/>
      <c r="AB22" s="2">
        <f t="shared" si="9"/>
        <v>46188</v>
      </c>
      <c r="AC22" s="21"/>
      <c r="AD22" s="22"/>
      <c r="AE22" s="2">
        <f t="shared" si="10"/>
        <v>46218</v>
      </c>
      <c r="AF22" s="21"/>
      <c r="AG22" s="22"/>
      <c r="AH22" s="2">
        <f t="shared" si="11"/>
        <v>46249</v>
      </c>
      <c r="AI22" s="16"/>
      <c r="AJ22" s="18"/>
      <c r="AK22" s="2">
        <f t="shared" si="12"/>
        <v>46280</v>
      </c>
      <c r="AL22" s="16"/>
      <c r="AM22" s="18"/>
    </row>
    <row r="23" spans="1:39" x14ac:dyDescent="0.35">
      <c r="A23" s="3">
        <f t="shared" si="0"/>
        <v>45916</v>
      </c>
      <c r="B23" s="19"/>
      <c r="C23" s="20"/>
      <c r="D23" s="2">
        <f t="shared" si="1"/>
        <v>45946</v>
      </c>
      <c r="E23" s="21"/>
      <c r="F23" s="22"/>
      <c r="G23" s="2">
        <f t="shared" si="2"/>
        <v>45977</v>
      </c>
      <c r="H23" s="16"/>
      <c r="I23" s="18"/>
      <c r="J23" s="2">
        <f t="shared" si="3"/>
        <v>46007</v>
      </c>
      <c r="K23" s="28"/>
      <c r="L23" s="29"/>
      <c r="M23" s="2">
        <f t="shared" si="4"/>
        <v>46038</v>
      </c>
      <c r="N23" s="21"/>
      <c r="O23" s="22"/>
      <c r="P23" s="2">
        <f t="shared" si="5"/>
        <v>46069</v>
      </c>
      <c r="Q23" s="21"/>
      <c r="R23" s="22"/>
      <c r="S23" s="2">
        <f t="shared" si="6"/>
        <v>46097</v>
      </c>
      <c r="T23" s="19"/>
      <c r="U23" s="20"/>
      <c r="V23" s="2">
        <f t="shared" si="7"/>
        <v>46128</v>
      </c>
      <c r="W23" s="21"/>
      <c r="X23" s="22"/>
      <c r="Y23" s="2">
        <f t="shared" si="8"/>
        <v>46158</v>
      </c>
      <c r="Z23" s="21"/>
      <c r="AA23" s="22"/>
      <c r="AB23" s="2">
        <f t="shared" si="9"/>
        <v>46189</v>
      </c>
      <c r="AC23" s="21"/>
      <c r="AD23" s="22"/>
      <c r="AE23" s="2">
        <f t="shared" si="10"/>
        <v>46219</v>
      </c>
      <c r="AF23" s="21"/>
      <c r="AG23" s="22"/>
      <c r="AH23" s="2">
        <f t="shared" si="11"/>
        <v>46250</v>
      </c>
      <c r="AI23" s="16"/>
      <c r="AJ23" s="18"/>
      <c r="AK23" s="2">
        <f t="shared" si="12"/>
        <v>46281</v>
      </c>
      <c r="AL23" s="16"/>
      <c r="AM23" s="18"/>
    </row>
    <row r="24" spans="1:39" x14ac:dyDescent="0.35">
      <c r="A24" s="3">
        <f t="shared" si="0"/>
        <v>45917</v>
      </c>
      <c r="B24" s="19"/>
      <c r="C24" s="20"/>
      <c r="D24" s="2">
        <f t="shared" si="1"/>
        <v>45947</v>
      </c>
      <c r="E24" s="21"/>
      <c r="F24" s="22"/>
      <c r="G24" s="2">
        <f t="shared" si="2"/>
        <v>45978</v>
      </c>
      <c r="H24" s="19"/>
      <c r="I24" s="20"/>
      <c r="J24" s="2">
        <f t="shared" si="3"/>
        <v>46008</v>
      </c>
      <c r="K24" s="28"/>
      <c r="L24" s="29"/>
      <c r="M24" s="2">
        <f t="shared" si="4"/>
        <v>46039</v>
      </c>
      <c r="N24" s="21"/>
      <c r="O24" s="22"/>
      <c r="P24" s="2">
        <f t="shared" si="5"/>
        <v>46070</v>
      </c>
      <c r="Q24" s="21"/>
      <c r="R24" s="22"/>
      <c r="S24" s="2">
        <f t="shared" si="6"/>
        <v>46098</v>
      </c>
      <c r="T24" s="19"/>
      <c r="U24" s="20"/>
      <c r="V24" s="2">
        <f t="shared" si="7"/>
        <v>46129</v>
      </c>
      <c r="W24" s="21"/>
      <c r="X24" s="22"/>
      <c r="Y24" s="2">
        <f t="shared" si="8"/>
        <v>46159</v>
      </c>
      <c r="Z24" s="16"/>
      <c r="AA24" s="18"/>
      <c r="AB24" s="2">
        <f t="shared" si="9"/>
        <v>46190</v>
      </c>
      <c r="AC24" s="21"/>
      <c r="AD24" s="22"/>
      <c r="AE24" s="2">
        <f t="shared" si="10"/>
        <v>46220</v>
      </c>
      <c r="AF24" s="21"/>
      <c r="AG24" s="22"/>
      <c r="AH24" s="2">
        <f t="shared" si="11"/>
        <v>46251</v>
      </c>
      <c r="AI24" s="21"/>
      <c r="AJ24" s="22"/>
      <c r="AK24" s="2">
        <f t="shared" si="12"/>
        <v>46282</v>
      </c>
      <c r="AL24" s="16"/>
      <c r="AM24" s="18"/>
    </row>
    <row r="25" spans="1:39" x14ac:dyDescent="0.35">
      <c r="A25" s="3">
        <f t="shared" si="0"/>
        <v>45918</v>
      </c>
      <c r="B25" s="21"/>
      <c r="C25" s="22"/>
      <c r="D25" s="2">
        <f t="shared" si="1"/>
        <v>45948</v>
      </c>
      <c r="E25" s="21"/>
      <c r="F25" s="22"/>
      <c r="G25" s="2">
        <f t="shared" si="2"/>
        <v>45979</v>
      </c>
      <c r="H25" s="19"/>
      <c r="I25" s="20"/>
      <c r="J25" s="2">
        <f t="shared" si="3"/>
        <v>46009</v>
      </c>
      <c r="K25" s="21"/>
      <c r="L25" s="22"/>
      <c r="M25" s="2">
        <f t="shared" si="4"/>
        <v>46040</v>
      </c>
      <c r="N25" s="16"/>
      <c r="O25" s="18"/>
      <c r="P25" s="2">
        <f t="shared" si="5"/>
        <v>46071</v>
      </c>
      <c r="Q25" s="21"/>
      <c r="R25" s="22"/>
      <c r="S25" s="2">
        <f t="shared" si="6"/>
        <v>46099</v>
      </c>
      <c r="T25" s="19"/>
      <c r="U25" s="20"/>
      <c r="V25" s="2">
        <f t="shared" si="7"/>
        <v>46130</v>
      </c>
      <c r="W25" s="21"/>
      <c r="X25" s="22"/>
      <c r="Y25" s="2">
        <f t="shared" si="8"/>
        <v>46160</v>
      </c>
      <c r="Z25" s="21"/>
      <c r="AA25" s="22"/>
      <c r="AB25" s="2">
        <f t="shared" si="9"/>
        <v>46191</v>
      </c>
      <c r="AC25" s="21"/>
      <c r="AD25" s="22"/>
      <c r="AE25" s="2">
        <f t="shared" si="10"/>
        <v>46221</v>
      </c>
      <c r="AF25" s="21"/>
      <c r="AG25" s="22"/>
      <c r="AH25" s="2">
        <f t="shared" si="11"/>
        <v>46252</v>
      </c>
      <c r="AI25" s="21"/>
      <c r="AJ25" s="22"/>
      <c r="AK25" s="2">
        <f t="shared" si="12"/>
        <v>46283</v>
      </c>
      <c r="AL25" s="16"/>
      <c r="AM25" s="18"/>
    </row>
    <row r="26" spans="1:39" x14ac:dyDescent="0.35">
      <c r="A26" s="3">
        <f t="shared" si="0"/>
        <v>45919</v>
      </c>
      <c r="B26" s="21"/>
      <c r="C26" s="22"/>
      <c r="D26" s="2">
        <f t="shared" si="1"/>
        <v>45949</v>
      </c>
      <c r="E26" s="16"/>
      <c r="F26" s="18"/>
      <c r="G26" s="2">
        <f t="shared" si="2"/>
        <v>45980</v>
      </c>
      <c r="H26" s="19"/>
      <c r="I26" s="20"/>
      <c r="J26" s="2">
        <f t="shared" si="3"/>
        <v>46010</v>
      </c>
      <c r="K26" s="21"/>
      <c r="L26" s="22"/>
      <c r="M26" s="2">
        <f t="shared" si="4"/>
        <v>46041</v>
      </c>
      <c r="N26" s="19"/>
      <c r="O26" s="20"/>
      <c r="P26" s="2">
        <f t="shared" si="5"/>
        <v>46072</v>
      </c>
      <c r="Q26" s="21"/>
      <c r="R26" s="22"/>
      <c r="S26" s="2">
        <f t="shared" si="6"/>
        <v>46100</v>
      </c>
      <c r="T26" s="21"/>
      <c r="U26" s="22"/>
      <c r="V26" s="2">
        <f t="shared" si="7"/>
        <v>46131</v>
      </c>
      <c r="W26" s="16"/>
      <c r="X26" s="18"/>
      <c r="Y26" s="2">
        <f t="shared" si="8"/>
        <v>46161</v>
      </c>
      <c r="Z26" s="21"/>
      <c r="AA26" s="22"/>
      <c r="AB26" s="2">
        <f t="shared" si="9"/>
        <v>46192</v>
      </c>
      <c r="AC26" s="21"/>
      <c r="AD26" s="22"/>
      <c r="AE26" s="2">
        <f t="shared" si="10"/>
        <v>46222</v>
      </c>
      <c r="AF26" s="16"/>
      <c r="AG26" s="18"/>
      <c r="AH26" s="2">
        <f t="shared" si="11"/>
        <v>46253</v>
      </c>
      <c r="AI26" s="21"/>
      <c r="AJ26" s="22"/>
      <c r="AK26" s="2">
        <f t="shared" si="12"/>
        <v>46284</v>
      </c>
      <c r="AL26" s="16"/>
      <c r="AM26" s="18"/>
    </row>
    <row r="27" spans="1:39" x14ac:dyDescent="0.35">
      <c r="A27" s="3">
        <f t="shared" si="0"/>
        <v>45920</v>
      </c>
      <c r="B27" s="21"/>
      <c r="C27" s="22"/>
      <c r="D27" s="2">
        <f t="shared" si="1"/>
        <v>45950</v>
      </c>
      <c r="E27" s="19"/>
      <c r="F27" s="20"/>
      <c r="G27" s="2">
        <f t="shared" si="2"/>
        <v>45981</v>
      </c>
      <c r="H27" s="21"/>
      <c r="I27" s="22"/>
      <c r="J27" s="2">
        <f t="shared" si="3"/>
        <v>46011</v>
      </c>
      <c r="K27" s="21"/>
      <c r="L27" s="22"/>
      <c r="M27" s="2">
        <f t="shared" si="4"/>
        <v>46042</v>
      </c>
      <c r="N27" s="19"/>
      <c r="O27" s="20"/>
      <c r="P27" s="2">
        <f t="shared" si="5"/>
        <v>46073</v>
      </c>
      <c r="Q27" s="21"/>
      <c r="R27" s="22"/>
      <c r="S27" s="2">
        <f t="shared" si="6"/>
        <v>46101</v>
      </c>
      <c r="T27" s="21"/>
      <c r="U27" s="22"/>
      <c r="V27" s="2">
        <f t="shared" si="7"/>
        <v>46132</v>
      </c>
      <c r="W27" s="21"/>
      <c r="X27" s="22"/>
      <c r="Y27" s="2">
        <f t="shared" si="8"/>
        <v>46162</v>
      </c>
      <c r="Z27" s="21"/>
      <c r="AA27" s="22"/>
      <c r="AB27" s="2">
        <f t="shared" si="9"/>
        <v>46193</v>
      </c>
      <c r="AC27" s="21"/>
      <c r="AD27" s="22"/>
      <c r="AE27" s="2">
        <f t="shared" si="10"/>
        <v>46223</v>
      </c>
      <c r="AF27" s="21"/>
      <c r="AG27" s="22"/>
      <c r="AH27" s="2">
        <f t="shared" si="11"/>
        <v>46254</v>
      </c>
      <c r="AI27" s="21"/>
      <c r="AJ27" s="22"/>
      <c r="AK27" s="2">
        <f t="shared" si="12"/>
        <v>46285</v>
      </c>
      <c r="AL27" s="16"/>
      <c r="AM27" s="18"/>
    </row>
    <row r="28" spans="1:39" x14ac:dyDescent="0.35">
      <c r="A28" s="3">
        <f t="shared" si="0"/>
        <v>45921</v>
      </c>
      <c r="B28" s="17"/>
      <c r="C28" s="15"/>
      <c r="D28" s="2">
        <f t="shared" si="1"/>
        <v>45951</v>
      </c>
      <c r="E28" s="19"/>
      <c r="F28" s="20"/>
      <c r="G28" s="2">
        <f t="shared" si="2"/>
        <v>45982</v>
      </c>
      <c r="H28" s="21"/>
      <c r="I28" s="22"/>
      <c r="J28" s="2">
        <f t="shared" si="3"/>
        <v>46012</v>
      </c>
      <c r="K28" s="16"/>
      <c r="L28" s="18"/>
      <c r="M28" s="2">
        <f t="shared" si="4"/>
        <v>46043</v>
      </c>
      <c r="N28" s="19"/>
      <c r="O28" s="20"/>
      <c r="P28" s="2">
        <f t="shared" si="5"/>
        <v>46074</v>
      </c>
      <c r="Q28" s="21"/>
      <c r="R28" s="22"/>
      <c r="S28" s="2">
        <f t="shared" si="6"/>
        <v>46102</v>
      </c>
      <c r="T28" s="21"/>
      <c r="U28" s="22"/>
      <c r="V28" s="2">
        <f t="shared" si="7"/>
        <v>46133</v>
      </c>
      <c r="W28" s="21"/>
      <c r="X28" s="22"/>
      <c r="Y28" s="2">
        <f t="shared" si="8"/>
        <v>46163</v>
      </c>
      <c r="Z28" s="21"/>
      <c r="AA28" s="22"/>
      <c r="AB28" s="2">
        <f t="shared" si="9"/>
        <v>46194</v>
      </c>
      <c r="AC28" s="16"/>
      <c r="AD28" s="18"/>
      <c r="AE28" s="2">
        <f t="shared" si="10"/>
        <v>46224</v>
      </c>
      <c r="AF28" s="21"/>
      <c r="AG28" s="22"/>
      <c r="AH28" s="2">
        <f t="shared" si="11"/>
        <v>46255</v>
      </c>
      <c r="AI28" s="21"/>
      <c r="AJ28" s="22"/>
      <c r="AK28" s="2">
        <f t="shared" si="12"/>
        <v>46286</v>
      </c>
      <c r="AL28" s="17"/>
      <c r="AM28" s="15"/>
    </row>
    <row r="29" spans="1:39" x14ac:dyDescent="0.35">
      <c r="A29" s="3">
        <f t="shared" si="0"/>
        <v>45922</v>
      </c>
      <c r="B29" s="19"/>
      <c r="C29" s="20"/>
      <c r="D29" s="2">
        <f t="shared" si="1"/>
        <v>45952</v>
      </c>
      <c r="E29" s="19"/>
      <c r="F29" s="20"/>
      <c r="G29" s="2">
        <f t="shared" si="2"/>
        <v>45983</v>
      </c>
      <c r="H29" s="21"/>
      <c r="I29" s="22"/>
      <c r="J29" s="2">
        <f t="shared" si="3"/>
        <v>46013</v>
      </c>
      <c r="K29" s="21"/>
      <c r="L29" s="22"/>
      <c r="M29" s="2">
        <f t="shared" si="4"/>
        <v>46044</v>
      </c>
      <c r="N29" s="21"/>
      <c r="O29" s="22"/>
      <c r="P29" s="2">
        <f t="shared" si="5"/>
        <v>46075</v>
      </c>
      <c r="Q29" s="16"/>
      <c r="R29" s="18"/>
      <c r="S29" s="2">
        <f t="shared" si="6"/>
        <v>46103</v>
      </c>
      <c r="T29" s="16"/>
      <c r="U29" s="18"/>
      <c r="V29" s="2">
        <f t="shared" si="7"/>
        <v>46134</v>
      </c>
      <c r="W29" s="21"/>
      <c r="X29" s="22"/>
      <c r="Y29" s="2">
        <f t="shared" si="8"/>
        <v>46164</v>
      </c>
      <c r="Z29" s="21"/>
      <c r="AA29" s="22"/>
      <c r="AB29" s="2">
        <f t="shared" si="9"/>
        <v>46195</v>
      </c>
      <c r="AC29" s="21"/>
      <c r="AD29" s="22"/>
      <c r="AE29" s="2">
        <f t="shared" si="10"/>
        <v>46225</v>
      </c>
      <c r="AF29" s="21"/>
      <c r="AG29" s="22"/>
      <c r="AH29" s="2">
        <f t="shared" si="11"/>
        <v>46256</v>
      </c>
      <c r="AI29" s="21"/>
      <c r="AJ29" s="22"/>
      <c r="AK29" s="2">
        <f t="shared" si="12"/>
        <v>46287</v>
      </c>
      <c r="AL29" s="16"/>
      <c r="AM29" s="18"/>
    </row>
    <row r="30" spans="1:39" x14ac:dyDescent="0.35">
      <c r="A30" s="3">
        <f t="shared" si="0"/>
        <v>45923</v>
      </c>
      <c r="B30" s="19"/>
      <c r="C30" s="20"/>
      <c r="D30" s="2">
        <f t="shared" si="1"/>
        <v>45953</v>
      </c>
      <c r="E30" s="21"/>
      <c r="F30" s="22"/>
      <c r="G30" s="2">
        <f t="shared" si="2"/>
        <v>45984</v>
      </c>
      <c r="H30" s="16"/>
      <c r="I30" s="18"/>
      <c r="J30" s="2">
        <f t="shared" si="3"/>
        <v>46014</v>
      </c>
      <c r="K30" s="21"/>
      <c r="L30" s="22"/>
      <c r="M30" s="2">
        <f t="shared" si="4"/>
        <v>46045</v>
      </c>
      <c r="N30" s="21"/>
      <c r="O30" s="22"/>
      <c r="P30" s="2">
        <f t="shared" si="5"/>
        <v>46076</v>
      </c>
      <c r="Q30" s="19"/>
      <c r="R30" s="20"/>
      <c r="S30" s="2">
        <f t="shared" si="6"/>
        <v>46104</v>
      </c>
      <c r="T30" s="28"/>
      <c r="U30" s="29"/>
      <c r="V30" s="2">
        <f t="shared" si="7"/>
        <v>46135</v>
      </c>
      <c r="W30" s="21"/>
      <c r="X30" s="22"/>
      <c r="Y30" s="2">
        <f t="shared" si="8"/>
        <v>46165</v>
      </c>
      <c r="Z30" s="21"/>
      <c r="AA30" s="22"/>
      <c r="AB30" s="2">
        <f t="shared" si="9"/>
        <v>46196</v>
      </c>
      <c r="AC30" s="21"/>
      <c r="AD30" s="22"/>
      <c r="AE30" s="2">
        <f t="shared" si="10"/>
        <v>46226</v>
      </c>
      <c r="AF30" s="21"/>
      <c r="AG30" s="22"/>
      <c r="AH30" s="2">
        <f t="shared" si="11"/>
        <v>46257</v>
      </c>
      <c r="AI30" s="16"/>
      <c r="AJ30" s="18"/>
      <c r="AK30" s="2">
        <f t="shared" si="12"/>
        <v>46288</v>
      </c>
      <c r="AL30" s="16"/>
      <c r="AM30" s="18"/>
    </row>
    <row r="31" spans="1:39" x14ac:dyDescent="0.35">
      <c r="A31" s="3">
        <f t="shared" si="0"/>
        <v>45924</v>
      </c>
      <c r="B31" s="19"/>
      <c r="C31" s="20"/>
      <c r="D31" s="2">
        <f t="shared" si="1"/>
        <v>45954</v>
      </c>
      <c r="E31" s="21"/>
      <c r="F31" s="22"/>
      <c r="G31" s="2">
        <f t="shared" si="2"/>
        <v>45985</v>
      </c>
      <c r="H31" s="19"/>
      <c r="I31" s="20"/>
      <c r="J31" s="2">
        <f t="shared" si="3"/>
        <v>46015</v>
      </c>
      <c r="K31" s="21"/>
      <c r="L31" s="22"/>
      <c r="M31" s="2">
        <f t="shared" si="4"/>
        <v>46046</v>
      </c>
      <c r="N31" s="21"/>
      <c r="O31" s="22"/>
      <c r="P31" s="2">
        <f t="shared" si="5"/>
        <v>46077</v>
      </c>
      <c r="Q31" s="19"/>
      <c r="R31" s="20"/>
      <c r="S31" s="2">
        <f t="shared" si="6"/>
        <v>46105</v>
      </c>
      <c r="T31" s="28"/>
      <c r="U31" s="29"/>
      <c r="V31" s="2">
        <f t="shared" si="7"/>
        <v>46136</v>
      </c>
      <c r="W31" s="21"/>
      <c r="X31" s="22"/>
      <c r="Y31" s="2">
        <f t="shared" si="8"/>
        <v>46166</v>
      </c>
      <c r="Z31" s="16"/>
      <c r="AA31" s="18"/>
      <c r="AB31" s="2">
        <f t="shared" si="9"/>
        <v>46197</v>
      </c>
      <c r="AC31" s="21"/>
      <c r="AD31" s="22"/>
      <c r="AE31" s="2">
        <f t="shared" si="10"/>
        <v>46227</v>
      </c>
      <c r="AF31" s="21"/>
      <c r="AG31" s="22"/>
      <c r="AH31" s="2">
        <f t="shared" si="11"/>
        <v>46258</v>
      </c>
      <c r="AI31" s="21"/>
      <c r="AJ31" s="22"/>
      <c r="AK31" s="2">
        <f t="shared" si="12"/>
        <v>46289</v>
      </c>
      <c r="AL31" s="16"/>
      <c r="AM31" s="18"/>
    </row>
    <row r="32" spans="1:39" x14ac:dyDescent="0.35">
      <c r="A32" s="3">
        <f t="shared" si="0"/>
        <v>45925</v>
      </c>
      <c r="B32" s="21"/>
      <c r="C32" s="22"/>
      <c r="D32" s="2">
        <f t="shared" si="1"/>
        <v>45955</v>
      </c>
      <c r="E32" s="21"/>
      <c r="F32" s="22"/>
      <c r="G32" s="2">
        <f t="shared" si="2"/>
        <v>45986</v>
      </c>
      <c r="H32" s="19"/>
      <c r="I32" s="20"/>
      <c r="J32" s="2">
        <f t="shared" si="3"/>
        <v>46016</v>
      </c>
      <c r="K32" s="16"/>
      <c r="L32" s="18"/>
      <c r="M32" s="2">
        <f t="shared" si="4"/>
        <v>46047</v>
      </c>
      <c r="N32" s="16"/>
      <c r="O32" s="18"/>
      <c r="P32" s="2">
        <f t="shared" si="5"/>
        <v>46078</v>
      </c>
      <c r="Q32" s="19"/>
      <c r="R32" s="20"/>
      <c r="S32" s="2">
        <f t="shared" si="6"/>
        <v>46106</v>
      </c>
      <c r="T32" s="28"/>
      <c r="U32" s="29"/>
      <c r="V32" s="2">
        <f t="shared" si="7"/>
        <v>46137</v>
      </c>
      <c r="W32" s="21"/>
      <c r="X32" s="22"/>
      <c r="Y32" s="2">
        <f t="shared" si="8"/>
        <v>46167</v>
      </c>
      <c r="Z32" s="16"/>
      <c r="AA32" s="18"/>
      <c r="AB32" s="2">
        <f t="shared" si="9"/>
        <v>46198</v>
      </c>
      <c r="AC32" s="21"/>
      <c r="AD32" s="22"/>
      <c r="AE32" s="2">
        <f t="shared" si="10"/>
        <v>46228</v>
      </c>
      <c r="AF32" s="21"/>
      <c r="AG32" s="22"/>
      <c r="AH32" s="2">
        <f t="shared" si="11"/>
        <v>46259</v>
      </c>
      <c r="AI32" s="21"/>
      <c r="AJ32" s="22"/>
      <c r="AK32" s="2">
        <f t="shared" si="12"/>
        <v>46290</v>
      </c>
      <c r="AL32" s="16"/>
      <c r="AM32" s="18"/>
    </row>
    <row r="33" spans="1:39" x14ac:dyDescent="0.35">
      <c r="A33" s="3">
        <f t="shared" si="0"/>
        <v>45926</v>
      </c>
      <c r="B33" s="21"/>
      <c r="C33" s="22"/>
      <c r="D33" s="2">
        <f t="shared" si="1"/>
        <v>45956</v>
      </c>
      <c r="E33" s="16"/>
      <c r="F33" s="18"/>
      <c r="G33" s="2">
        <f t="shared" si="2"/>
        <v>45987</v>
      </c>
      <c r="H33" s="19"/>
      <c r="I33" s="20"/>
      <c r="J33" s="2">
        <f t="shared" si="3"/>
        <v>46017</v>
      </c>
      <c r="K33" s="21"/>
      <c r="L33" s="22"/>
      <c r="M33" s="2">
        <f t="shared" si="4"/>
        <v>46048</v>
      </c>
      <c r="N33" s="16"/>
      <c r="O33" s="18"/>
      <c r="P33" s="2">
        <f t="shared" si="5"/>
        <v>46079</v>
      </c>
      <c r="Q33" s="21"/>
      <c r="R33" s="22"/>
      <c r="S33" s="2">
        <f t="shared" si="6"/>
        <v>46107</v>
      </c>
      <c r="T33" s="21"/>
      <c r="U33" s="22"/>
      <c r="V33" s="2">
        <f t="shared" si="7"/>
        <v>46138</v>
      </c>
      <c r="W33" s="16"/>
      <c r="X33" s="18"/>
      <c r="Y33" s="2">
        <f t="shared" si="8"/>
        <v>46168</v>
      </c>
      <c r="Z33" s="21"/>
      <c r="AA33" s="22"/>
      <c r="AB33" s="2">
        <f t="shared" si="9"/>
        <v>46199</v>
      </c>
      <c r="AC33" s="21"/>
      <c r="AD33" s="22"/>
      <c r="AE33" s="2">
        <f t="shared" si="10"/>
        <v>46229</v>
      </c>
      <c r="AF33" s="16"/>
      <c r="AG33" s="18"/>
      <c r="AH33" s="2">
        <f t="shared" si="11"/>
        <v>46260</v>
      </c>
      <c r="AI33" s="28"/>
      <c r="AJ33" s="29"/>
      <c r="AK33" s="2">
        <f t="shared" si="12"/>
        <v>46291</v>
      </c>
      <c r="AL33" s="16"/>
      <c r="AM33" s="18"/>
    </row>
    <row r="34" spans="1:39" x14ac:dyDescent="0.35">
      <c r="A34" s="3">
        <f t="shared" si="0"/>
        <v>45927</v>
      </c>
      <c r="B34" s="21"/>
      <c r="C34" s="22"/>
      <c r="D34" s="2">
        <f t="shared" si="1"/>
        <v>45957</v>
      </c>
      <c r="E34" s="21"/>
      <c r="F34" s="22"/>
      <c r="G34" s="2">
        <f t="shared" si="2"/>
        <v>45988</v>
      </c>
      <c r="H34" s="21"/>
      <c r="I34" s="22"/>
      <c r="J34" s="2">
        <f t="shared" si="3"/>
        <v>46018</v>
      </c>
      <c r="K34" s="21"/>
      <c r="L34" s="22"/>
      <c r="M34" s="2">
        <f t="shared" si="4"/>
        <v>46049</v>
      </c>
      <c r="N34" s="16"/>
      <c r="O34" s="18"/>
      <c r="P34" s="2">
        <f t="shared" si="5"/>
        <v>46080</v>
      </c>
      <c r="Q34" s="21"/>
      <c r="R34" s="22"/>
      <c r="S34" s="2">
        <f t="shared" si="6"/>
        <v>46108</v>
      </c>
      <c r="T34" s="21"/>
      <c r="U34" s="22"/>
      <c r="V34" s="2">
        <f t="shared" si="7"/>
        <v>46139</v>
      </c>
      <c r="W34" s="21"/>
      <c r="X34" s="22"/>
      <c r="Y34" s="2">
        <f t="shared" si="8"/>
        <v>46169</v>
      </c>
      <c r="Z34" s="21"/>
      <c r="AA34" s="22"/>
      <c r="AB34" s="2">
        <f t="shared" si="9"/>
        <v>46200</v>
      </c>
      <c r="AC34" s="21"/>
      <c r="AD34" s="22"/>
      <c r="AE34" s="2">
        <f t="shared" si="10"/>
        <v>46230</v>
      </c>
      <c r="AF34" s="21"/>
      <c r="AG34" s="22"/>
      <c r="AH34" s="2">
        <f t="shared" si="11"/>
        <v>46261</v>
      </c>
      <c r="AI34" s="28"/>
      <c r="AJ34" s="29"/>
      <c r="AK34" s="2">
        <f t="shared" si="12"/>
        <v>46292</v>
      </c>
      <c r="AL34" s="16"/>
      <c r="AM34" s="18"/>
    </row>
    <row r="35" spans="1:39" x14ac:dyDescent="0.35">
      <c r="A35" s="3">
        <f t="shared" si="0"/>
        <v>45928</v>
      </c>
      <c r="B35" s="17"/>
      <c r="C35" s="15"/>
      <c r="D35" s="2">
        <f t="shared" si="1"/>
        <v>45958</v>
      </c>
      <c r="E35" s="21"/>
      <c r="F35" s="22"/>
      <c r="G35" s="2">
        <f t="shared" si="2"/>
        <v>45989</v>
      </c>
      <c r="H35" s="21"/>
      <c r="I35" s="22"/>
      <c r="J35" s="2">
        <f t="shared" si="3"/>
        <v>46019</v>
      </c>
      <c r="K35" s="16"/>
      <c r="L35" s="18"/>
      <c r="M35" s="2">
        <f t="shared" si="4"/>
        <v>46050</v>
      </c>
      <c r="N35" s="16"/>
      <c r="O35" s="18"/>
      <c r="P35" s="2">
        <f t="shared" si="5"/>
        <v>46081</v>
      </c>
      <c r="Q35" s="21"/>
      <c r="R35" s="22"/>
      <c r="S35" s="2">
        <f t="shared" si="6"/>
        <v>46109</v>
      </c>
      <c r="T35" s="21"/>
      <c r="U35" s="22"/>
      <c r="V35" s="2">
        <f t="shared" si="7"/>
        <v>46140</v>
      </c>
      <c r="W35" s="21"/>
      <c r="X35" s="22"/>
      <c r="Y35" s="2">
        <f t="shared" si="8"/>
        <v>46170</v>
      </c>
      <c r="Z35" s="21"/>
      <c r="AA35" s="22"/>
      <c r="AB35" s="2">
        <f t="shared" si="9"/>
        <v>46201</v>
      </c>
      <c r="AC35" s="16"/>
      <c r="AD35" s="18"/>
      <c r="AE35" s="2">
        <f t="shared" si="10"/>
        <v>46231</v>
      </c>
      <c r="AF35" s="21"/>
      <c r="AG35" s="22"/>
      <c r="AH35" s="2">
        <f t="shared" si="11"/>
        <v>46262</v>
      </c>
      <c r="AI35" s="28"/>
      <c r="AJ35" s="29"/>
      <c r="AK35" s="2">
        <f t="shared" si="12"/>
        <v>46293</v>
      </c>
      <c r="AL35" s="17"/>
      <c r="AM35" s="15"/>
    </row>
    <row r="36" spans="1:39" x14ac:dyDescent="0.35">
      <c r="A36" s="3">
        <f t="shared" si="0"/>
        <v>45929</v>
      </c>
      <c r="B36" s="19"/>
      <c r="C36" s="20"/>
      <c r="D36" s="2">
        <f t="shared" si="1"/>
        <v>45959</v>
      </c>
      <c r="E36" s="21"/>
      <c r="F36" s="22"/>
      <c r="G36" s="2">
        <f t="shared" si="2"/>
        <v>45990</v>
      </c>
      <c r="H36" s="21"/>
      <c r="I36" s="22"/>
      <c r="J36" s="2">
        <f t="shared" si="3"/>
        <v>46020</v>
      </c>
      <c r="K36" s="21"/>
      <c r="L36" s="22"/>
      <c r="M36" s="2">
        <f t="shared" si="4"/>
        <v>46051</v>
      </c>
      <c r="N36" s="21"/>
      <c r="O36" s="22"/>
      <c r="P36" s="2" t="str">
        <f t="shared" si="5"/>
        <v>-</v>
      </c>
      <c r="Q36" s="16"/>
      <c r="R36" s="18"/>
      <c r="S36" s="2">
        <f t="shared" si="6"/>
        <v>46110</v>
      </c>
      <c r="T36" s="16"/>
      <c r="U36" s="18"/>
      <c r="V36" s="2">
        <f t="shared" si="7"/>
        <v>46141</v>
      </c>
      <c r="W36" s="21"/>
      <c r="X36" s="22"/>
      <c r="Y36" s="2">
        <f t="shared" si="8"/>
        <v>46171</v>
      </c>
      <c r="Z36" s="21"/>
      <c r="AA36" s="22"/>
      <c r="AB36" s="2">
        <f t="shared" si="9"/>
        <v>46202</v>
      </c>
      <c r="AC36" s="21"/>
      <c r="AD36" s="22"/>
      <c r="AE36" s="2">
        <f t="shared" si="10"/>
        <v>46232</v>
      </c>
      <c r="AF36" s="21"/>
      <c r="AG36" s="22"/>
      <c r="AH36" s="2">
        <f t="shared" si="11"/>
        <v>46263</v>
      </c>
      <c r="AI36" s="21"/>
      <c r="AJ36" s="22"/>
      <c r="AK36" s="2">
        <f t="shared" si="12"/>
        <v>46294</v>
      </c>
      <c r="AL36" s="16"/>
      <c r="AM36" s="18"/>
    </row>
    <row r="37" spans="1:39" x14ac:dyDescent="0.35">
      <c r="A37" s="3">
        <f t="shared" si="0"/>
        <v>45930</v>
      </c>
      <c r="B37" s="19"/>
      <c r="C37" s="20"/>
      <c r="D37" s="2">
        <f t="shared" si="1"/>
        <v>45960</v>
      </c>
      <c r="E37" s="21"/>
      <c r="F37" s="22"/>
      <c r="G37" s="2">
        <f t="shared" si="2"/>
        <v>45991</v>
      </c>
      <c r="H37" s="16"/>
      <c r="I37" s="18"/>
      <c r="J37" s="2">
        <f t="shared" si="3"/>
        <v>46021</v>
      </c>
      <c r="K37" s="21"/>
      <c r="L37" s="22"/>
      <c r="M37" s="2">
        <f t="shared" si="4"/>
        <v>46052</v>
      </c>
      <c r="N37" s="21"/>
      <c r="O37" s="22"/>
      <c r="P37" s="2" t="str">
        <f t="shared" si="5"/>
        <v>-</v>
      </c>
      <c r="Q37" s="16"/>
      <c r="R37" s="18"/>
      <c r="S37" s="2">
        <f t="shared" si="6"/>
        <v>46111</v>
      </c>
      <c r="T37" s="21"/>
      <c r="U37" s="22"/>
      <c r="V37" s="2">
        <f t="shared" si="7"/>
        <v>46142</v>
      </c>
      <c r="W37" s="21"/>
      <c r="X37" s="22"/>
      <c r="Y37" s="2">
        <f t="shared" si="8"/>
        <v>46172</v>
      </c>
      <c r="Z37" s="21"/>
      <c r="AA37" s="22"/>
      <c r="AB37" s="2">
        <f t="shared" si="9"/>
        <v>46203</v>
      </c>
      <c r="AC37" s="21"/>
      <c r="AD37" s="22"/>
      <c r="AE37" s="2">
        <f t="shared" si="10"/>
        <v>46233</v>
      </c>
      <c r="AF37" s="21"/>
      <c r="AG37" s="22"/>
      <c r="AH37" s="2">
        <f t="shared" si="11"/>
        <v>46264</v>
      </c>
      <c r="AI37" s="16"/>
      <c r="AJ37" s="18"/>
      <c r="AK37" s="2">
        <f t="shared" si="12"/>
        <v>46295</v>
      </c>
      <c r="AL37" s="16"/>
      <c r="AM37" s="18"/>
    </row>
    <row r="38" spans="1:39" x14ac:dyDescent="0.35">
      <c r="A38" s="3" t="str">
        <f t="shared" si="0"/>
        <v>-</v>
      </c>
      <c r="B38" s="17"/>
      <c r="C38" s="15"/>
      <c r="D38" s="2">
        <f t="shared" si="1"/>
        <v>45961</v>
      </c>
      <c r="E38" s="21"/>
      <c r="F38" s="22"/>
      <c r="G38" s="2" t="str">
        <f t="shared" si="2"/>
        <v>-</v>
      </c>
      <c r="H38" s="16"/>
      <c r="I38" s="18"/>
      <c r="J38" s="2">
        <f t="shared" si="3"/>
        <v>46022</v>
      </c>
      <c r="K38" s="21"/>
      <c r="L38" s="22"/>
      <c r="M38" s="2">
        <f t="shared" si="4"/>
        <v>46053</v>
      </c>
      <c r="N38" s="21"/>
      <c r="O38" s="22"/>
      <c r="P38" s="2" t="str">
        <f t="shared" si="5"/>
        <v>-</v>
      </c>
      <c r="Q38" s="16"/>
      <c r="R38" s="18"/>
      <c r="S38" s="2">
        <f t="shared" si="6"/>
        <v>46112</v>
      </c>
      <c r="T38" s="21"/>
      <c r="U38" s="22"/>
      <c r="V38" s="2" t="str">
        <f t="shared" si="7"/>
        <v>-</v>
      </c>
      <c r="W38" s="16"/>
      <c r="X38" s="18"/>
      <c r="Y38" s="2">
        <f t="shared" si="8"/>
        <v>46173</v>
      </c>
      <c r="Z38" s="16"/>
      <c r="AA38" s="18"/>
      <c r="AB38" s="2" t="str">
        <f t="shared" si="9"/>
        <v>-</v>
      </c>
      <c r="AC38" s="16"/>
      <c r="AD38" s="18"/>
      <c r="AE38" s="2">
        <f t="shared" si="10"/>
        <v>46234</v>
      </c>
      <c r="AF38" s="21"/>
      <c r="AG38" s="22"/>
      <c r="AH38" s="2">
        <f t="shared" si="11"/>
        <v>46265</v>
      </c>
      <c r="AI38" s="21"/>
      <c r="AJ38" s="22"/>
      <c r="AK38" s="2" t="str">
        <f t="shared" si="12"/>
        <v>-</v>
      </c>
      <c r="AL38" s="16"/>
      <c r="AM38" s="18"/>
    </row>
    <row r="40" spans="1:39" x14ac:dyDescent="0.35">
      <c r="D40" s="25"/>
      <c r="E40" t="s">
        <v>27</v>
      </c>
      <c r="K40" t="s">
        <v>31</v>
      </c>
      <c r="P40" s="39" t="s">
        <v>32</v>
      </c>
      <c r="Q40" s="39"/>
      <c r="R40" s="39"/>
      <c r="S40" s="39"/>
      <c r="T40" s="38" t="s">
        <v>59</v>
      </c>
      <c r="U40" s="38"/>
    </row>
    <row r="41" spans="1:39" x14ac:dyDescent="0.35">
      <c r="D41" s="27"/>
      <c r="E41" t="s">
        <v>30</v>
      </c>
    </row>
    <row r="42" spans="1:39" x14ac:dyDescent="0.35">
      <c r="D42" s="26"/>
      <c r="E42" t="s">
        <v>28</v>
      </c>
    </row>
    <row r="43" spans="1:39" x14ac:dyDescent="0.35">
      <c r="D43" s="8"/>
      <c r="E43" t="s">
        <v>29</v>
      </c>
    </row>
  </sheetData>
  <mergeCells count="18">
    <mergeCell ref="AK7:AM7"/>
    <mergeCell ref="M5:O5"/>
    <mergeCell ref="P5:R5"/>
    <mergeCell ref="K5:L5"/>
    <mergeCell ref="T40:U40"/>
    <mergeCell ref="M7:O7"/>
    <mergeCell ref="P7:R7"/>
    <mergeCell ref="S7:U7"/>
    <mergeCell ref="P40:S40"/>
    <mergeCell ref="AH7:AJ7"/>
    <mergeCell ref="A7:C7"/>
    <mergeCell ref="AE7:AG7"/>
    <mergeCell ref="D7:F7"/>
    <mergeCell ref="G7:I7"/>
    <mergeCell ref="J7:L7"/>
    <mergeCell ref="AB7:AD7"/>
    <mergeCell ref="V7:X7"/>
    <mergeCell ref="Y7:AA7"/>
  </mergeCells>
  <conditionalFormatting sqref="D8:D38 G8:G38 J8:J38 M8:M38 P8:P38 S8:S38 V8:V38 Y8:Y38 AB8:AB38 AE8:AF38 AH8:AI38 A8:B38">
    <cfRule type="expression" dxfId="7" priority="19">
      <formula>WEEKDAY(A8,2)&gt;6</formula>
    </cfRule>
  </conditionalFormatting>
  <conditionalFormatting sqref="AK8:AL38">
    <cfRule type="expression" dxfId="6" priority="3">
      <formula>WEEKDAY(AK8,2)&gt;6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31750</xdr:colOff>
                    <xdr:row>38</xdr:row>
                    <xdr:rowOff>165100</xdr:rowOff>
                  </from>
                  <to>
                    <xdr:col>14</xdr:col>
                    <xdr:colOff>184150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31750</xdr:colOff>
                    <xdr:row>39</xdr:row>
                    <xdr:rowOff>184150</xdr:rowOff>
                  </from>
                  <to>
                    <xdr:col>14</xdr:col>
                    <xdr:colOff>184150</xdr:colOff>
                    <xdr:row>41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8A50491C-CA48-4E90-94C1-2DB176F9FC1D}">
            <xm:f>COUNTIF('Jours fériés'!$C$2:$D$6,A8)&gt;0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" id="{E4F50C28-3FE6-468E-B907-D788E9754A11}">
            <xm:f>COUNTIF('Jours fériés'!$A$2:$B$11,A8)&gt;0</xm:f>
            <x14:dxf>
              <fill>
                <patternFill>
                  <bgColor theme="0" tint="-0.24994659260841701"/>
                </patternFill>
              </fill>
            </x14:dxf>
          </x14:cfRule>
          <xm:sqref>A8:AJ38</xm:sqref>
        </x14:conditionalFormatting>
        <x14:conditionalFormatting xmlns:xm="http://schemas.microsoft.com/office/excel/2006/main">
          <x14:cfRule type="expression" priority="1" id="{267AABDD-170A-47D5-8C73-A8556218D130}">
            <xm:f>COUNTIF('\Users\cemarest\Documents\LCC_M2_Infocom_stratégie de com des orga\[Calendrier_contrat d''alternance_UCA_M2 infocom.xlsx]Jours fériés'!#REF!,AK8)&gt;0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B7F45C16-D2D0-4553-BAC9-96815C3150AB}">
            <xm:f>COUNTIF('\Users\cemarest\Documents\LCC_M2_Infocom_stratégie de com des orga\[Calendrier_contrat d''alternance_UCA_M2 infocom.xlsx]Jours fériés'!#REF!,AK8)&gt;0</xm:f>
            <x14:dxf>
              <fill>
                <patternFill>
                  <bgColor theme="0" tint="-0.24994659260841701"/>
                </patternFill>
              </fill>
            </x14:dxf>
          </x14:cfRule>
          <xm:sqref>AK8:AM38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E3E9-F222-4F74-A3FA-C56DBDBB8EBD}">
  <dimension ref="A2:D11"/>
  <sheetViews>
    <sheetView workbookViewId="0">
      <selection activeCell="F14" sqref="F14"/>
    </sheetView>
  </sheetViews>
  <sheetFormatPr baseColWidth="10" defaultRowHeight="14.5" x14ac:dyDescent="0.35"/>
  <cols>
    <col min="1" max="1" width="15" bestFit="1" customWidth="1"/>
    <col min="2" max="2" width="16.453125" customWidth="1"/>
    <col min="3" max="3" width="14.54296875" customWidth="1"/>
    <col min="4" max="4" width="11.54296875" customWidth="1"/>
  </cols>
  <sheetData>
    <row r="2" spans="1:4" x14ac:dyDescent="0.35">
      <c r="A2" t="s">
        <v>33</v>
      </c>
      <c r="B2" t="s">
        <v>34</v>
      </c>
      <c r="C2" t="s">
        <v>33</v>
      </c>
      <c r="D2" t="s">
        <v>34</v>
      </c>
    </row>
    <row r="3" spans="1:4" x14ac:dyDescent="0.35">
      <c r="A3" t="s">
        <v>13</v>
      </c>
      <c r="B3">
        <f>Calendrier!P5</f>
        <v>2026</v>
      </c>
      <c r="D3">
        <f>Calendrier!M5</f>
        <v>2025</v>
      </c>
    </row>
    <row r="4" spans="1:4" x14ac:dyDescent="0.35">
      <c r="A4" t="s">
        <v>14</v>
      </c>
      <c r="B4" s="1">
        <f>DATE($B$3,1,1)</f>
        <v>46023</v>
      </c>
      <c r="C4" t="s">
        <v>22</v>
      </c>
      <c r="D4" s="1">
        <f>DATE($D$3,11,1)</f>
        <v>45962</v>
      </c>
    </row>
    <row r="5" spans="1:4" x14ac:dyDescent="0.35">
      <c r="A5" t="s">
        <v>15</v>
      </c>
      <c r="B5" s="1">
        <f>ROUND(DATE(B3,4,MOD(234-11*MOD(B3,19),30))/7,0)*7-6+1</f>
        <v>46118</v>
      </c>
      <c r="C5" t="s">
        <v>23</v>
      </c>
      <c r="D5" s="1">
        <f>DATE($D$3,11,11)</f>
        <v>45972</v>
      </c>
    </row>
    <row r="6" spans="1:4" x14ac:dyDescent="0.35">
      <c r="A6" s="4" t="s">
        <v>16</v>
      </c>
      <c r="B6" s="1">
        <f>DATE($B$3,5,1)</f>
        <v>46143</v>
      </c>
      <c r="C6" t="s">
        <v>24</v>
      </c>
      <c r="D6" s="1">
        <f>DATE($D$3,12,25)</f>
        <v>46016</v>
      </c>
    </row>
    <row r="7" spans="1:4" x14ac:dyDescent="0.35">
      <c r="A7" t="s">
        <v>17</v>
      </c>
      <c r="B7" s="1">
        <f>DATE($B$3,5,8)</f>
        <v>46150</v>
      </c>
    </row>
    <row r="8" spans="1:4" x14ac:dyDescent="0.35">
      <c r="A8" t="s">
        <v>18</v>
      </c>
      <c r="B8" s="1">
        <f>B5+38</f>
        <v>46156</v>
      </c>
    </row>
    <row r="9" spans="1:4" x14ac:dyDescent="0.35">
      <c r="A9" t="s">
        <v>19</v>
      </c>
      <c r="B9" s="1">
        <f>B5+49</f>
        <v>46167</v>
      </c>
    </row>
    <row r="10" spans="1:4" x14ac:dyDescent="0.35">
      <c r="A10" t="s">
        <v>20</v>
      </c>
      <c r="B10" s="1">
        <f>DATE($B$3,7,14)</f>
        <v>46217</v>
      </c>
    </row>
    <row r="11" spans="1:4" x14ac:dyDescent="0.35">
      <c r="A11" t="s">
        <v>21</v>
      </c>
      <c r="B11" s="1">
        <f>DATE($B$3,8,15)</f>
        <v>46249</v>
      </c>
    </row>
  </sheetData>
  <sheetProtection sheet="1" objects="1" scenario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Calendrier</vt:lpstr>
      <vt:lpstr>Jours fériés</vt:lpstr>
    </vt:vector>
  </TitlesOfParts>
  <Company>Universite Clermont Auvergne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MAREST</dc:creator>
  <cp:lastModifiedBy>Patrick DEL DUCA</cp:lastModifiedBy>
  <dcterms:created xsi:type="dcterms:W3CDTF">2023-09-11T12:39:53Z</dcterms:created>
  <dcterms:modified xsi:type="dcterms:W3CDTF">2025-05-13T14:05:23Z</dcterms:modified>
</cp:coreProperties>
</file>